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tabRatio="897" activeTab="0"/>
  </bookViews>
  <sheets>
    <sheet name="Consolidado &quot;A&quot;" sheetId="1" r:id="rId1"/>
    <sheet name="Serv. Personales &quot;B&quot;" sheetId="2" r:id="rId2"/>
    <sheet name="Serv. Personales Cont. &quot;C&quot;" sheetId="3" r:id="rId3"/>
    <sheet name="Pago de Contribuciones &quot;D&quot;" sheetId="4" r:id="rId4"/>
    <sheet name="Materiales y Sumnistros &quot;E&quot;" sheetId="5" r:id="rId5"/>
    <sheet name="Servicios Generales &quot;F&quot;" sheetId="6" r:id="rId6"/>
    <sheet name="Inversión Consolidado &quot;G&quot;" sheetId="7" r:id="rId7"/>
    <sheet name="Obra Física &quot;H&quot;" sheetId="8" r:id="rId8"/>
    <sheet name="Programas Extraordinarios &quot;I&quot;" sheetId="9" r:id="rId9"/>
    <sheet name=" Análisis de activo fijo &quot;J&quot;" sheetId="10" r:id="rId10"/>
    <sheet name="Pasivos y cuentas de orden &quot;K&quot;" sheetId="11" r:id="rId11"/>
    <sheet name="Antigüedad de Saldos &quot;L&quot;" sheetId="12" r:id="rId12"/>
    <sheet name="Pasivo a largo plazo &quot;M&quot;" sheetId="13" r:id="rId13"/>
    <sheet name="Obligaciones Conting &quot;N&quot;" sheetId="14" r:id="rId14"/>
    <sheet name="Patrimonio &quot;O&quot;" sheetId="15" r:id="rId15"/>
    <sheet name="edad de empleados &quot;P&quot; " sheetId="16" r:id="rId16"/>
  </sheets>
  <definedNames>
    <definedName name="_xlnm.Print_Area" localSheetId="9">' Análisis de activo fijo "J"'!$A$1:$H$44</definedName>
    <definedName name="_xlnm.Print_Area" localSheetId="11">'Antigüedad de Saldos "L"'!$A$1:$I$31</definedName>
    <definedName name="_xlnm.Print_Area" localSheetId="0">'Consolidado "A"'!$A$1:$O$57</definedName>
    <definedName name="_xlnm.Print_Area" localSheetId="15">'edad de empleados "P" '!$A:$S</definedName>
    <definedName name="_xlnm.Print_Area" localSheetId="13">'Obligaciones Conting "N"'!$A:$H</definedName>
    <definedName name="_xlnm.Print_Area" localSheetId="12">'Pasivo a largo plazo "M"'!$A:$J</definedName>
    <definedName name="_xlnm.Print_Area" localSheetId="14">'Patrimonio "O"'!$A:$L</definedName>
    <definedName name="_xlnm.Print_Area" localSheetId="8">'Programas Extraordinarios "I"'!$A$1:$L$90</definedName>
    <definedName name="_xlnm.Print_Area" localSheetId="1">'Serv. Personales "B"'!$A$1:$I$37</definedName>
  </definedNames>
  <calcPr fullCalcOnLoad="1"/>
</workbook>
</file>

<file path=xl/sharedStrings.xml><?xml version="1.0" encoding="utf-8"?>
<sst xmlns="http://schemas.openxmlformats.org/spreadsheetml/2006/main" count="959" uniqueCount="541">
  <si>
    <t>Servicios Personales</t>
  </si>
  <si>
    <t>Aguinaldo</t>
  </si>
  <si>
    <t>Aulas</t>
  </si>
  <si>
    <t>Bibliotecas</t>
  </si>
  <si>
    <t>Laboratorios</t>
  </si>
  <si>
    <t>Talleres</t>
  </si>
  <si>
    <t>Pasivos Contingentes</t>
  </si>
  <si>
    <t>Cuentas de Balance</t>
  </si>
  <si>
    <t>Acreedores Diversos</t>
  </si>
  <si>
    <t>Cuotas e Inscripciones</t>
  </si>
  <si>
    <t>Productos Financieros</t>
  </si>
  <si>
    <t>Inversión</t>
  </si>
  <si>
    <t>Adquisición de Inmuebles</t>
  </si>
  <si>
    <t>PROADU</t>
  </si>
  <si>
    <t>SUPERA</t>
  </si>
  <si>
    <t>Proveedores</t>
  </si>
  <si>
    <t>Ingresos por ejercer</t>
  </si>
  <si>
    <t>Patrimonio</t>
  </si>
  <si>
    <t>Pasivos de Corto Plazo</t>
  </si>
  <si>
    <t>Pasivos de Largo Plazo</t>
  </si>
  <si>
    <t>Pasivo Diferido</t>
  </si>
  <si>
    <t>%</t>
  </si>
  <si>
    <t>PRONAD</t>
  </si>
  <si>
    <t>PROMEP</t>
  </si>
  <si>
    <t>Cuentas de Orden</t>
  </si>
  <si>
    <t xml:space="preserve">Obligaciones laborales </t>
  </si>
  <si>
    <t>Incorp. Certificaciones, Revalidación</t>
  </si>
  <si>
    <t>IMSS</t>
  </si>
  <si>
    <t>ISSSTE</t>
  </si>
  <si>
    <t>Donativos</t>
  </si>
  <si>
    <t>Otros Ingresos Educacionales</t>
  </si>
  <si>
    <t>Otros Ingresos</t>
  </si>
  <si>
    <t>Clasificación del Cuentas del Balance General y Cuentas de Orden</t>
  </si>
  <si>
    <t>Provisiones y Reservas</t>
  </si>
  <si>
    <t>Reserva para Jubilación</t>
  </si>
  <si>
    <t>Reserva para Retiro</t>
  </si>
  <si>
    <t>Ingresos Propios</t>
  </si>
  <si>
    <t>FOMES</t>
  </si>
  <si>
    <t>Becas</t>
  </si>
  <si>
    <t>Clasificación de Cuentas del Balance General y Cuentas de Orden</t>
  </si>
  <si>
    <t>Gastos de Operación</t>
  </si>
  <si>
    <t>Programas Extraordinarios</t>
  </si>
  <si>
    <t>Servicios Generales</t>
  </si>
  <si>
    <t>Subsidio Federal (Sf)</t>
  </si>
  <si>
    <t>Subsidio Estatal (Se)</t>
  </si>
  <si>
    <t>Ingresos Propios (Ip)</t>
  </si>
  <si>
    <t>Convenios y Contratos con Terceros</t>
  </si>
  <si>
    <t>Oblig. Laborales Contingentes</t>
  </si>
  <si>
    <t>diferencia</t>
  </si>
  <si>
    <t>monto</t>
  </si>
  <si>
    <t>Miles de pesos corrientes</t>
  </si>
  <si>
    <t>Clasificación del Origen y Aplicación de los Recursos</t>
  </si>
  <si>
    <t>Suma</t>
  </si>
  <si>
    <t>Origen y Aplicación por Tipo de Recurso</t>
  </si>
  <si>
    <t>en monto</t>
  </si>
  <si>
    <t>Materiales y Suministros</t>
  </si>
  <si>
    <t>Personal</t>
  </si>
  <si>
    <t xml:space="preserve"> Académico (incluye investigadores)</t>
  </si>
  <si>
    <t>tiempo completo</t>
  </si>
  <si>
    <t>con perfil Promep</t>
  </si>
  <si>
    <t>sin Perfil Promep</t>
  </si>
  <si>
    <t>medio tiempo</t>
  </si>
  <si>
    <t>Admnistrativo y de Apoyo</t>
  </si>
  <si>
    <t>base</t>
  </si>
  <si>
    <t>confianza</t>
  </si>
  <si>
    <t>honorarios</t>
  </si>
  <si>
    <t>Directivo sin nombramiento de  académico</t>
  </si>
  <si>
    <t>Directivo con nombramiento de  académico</t>
  </si>
  <si>
    <t>Pensionado y/o Jubilado</t>
  </si>
  <si>
    <t>TOTAL</t>
  </si>
  <si>
    <t xml:space="preserve">Bajas </t>
  </si>
  <si>
    <t>Vehículos y Equipo Transporte</t>
  </si>
  <si>
    <t>Refacciones y Herramientas</t>
  </si>
  <si>
    <t>Bienes Inmuebles</t>
  </si>
  <si>
    <t>Depreciación acumulada</t>
  </si>
  <si>
    <t>Contribuciones por pagar</t>
  </si>
  <si>
    <t>Total</t>
  </si>
  <si>
    <t>Pasivo</t>
  </si>
  <si>
    <t>Porción circulante del pasivo a largo plazo</t>
  </si>
  <si>
    <t>Obligaciones contingentes y aportaciones en reserva.</t>
  </si>
  <si>
    <t>Otras cuentas de Patrimonio</t>
  </si>
  <si>
    <t>Traspaso del exceso de ingresos y egresos del ejercicio anterior</t>
  </si>
  <si>
    <t>Exceso de ingresos sobre egresos del ejercicio</t>
  </si>
  <si>
    <t>Bajas de Activo Fijo</t>
  </si>
  <si>
    <t>Comentario</t>
  </si>
  <si>
    <t>de Referencia</t>
  </si>
  <si>
    <t>Aumentos</t>
  </si>
  <si>
    <t>Traspasos</t>
  </si>
  <si>
    <t xml:space="preserve">   (Disminución)</t>
  </si>
  <si>
    <t>(miles de pesos corrientes)</t>
  </si>
  <si>
    <t>(Miles de pesos corrientes)</t>
  </si>
  <si>
    <t xml:space="preserve">Saldo </t>
  </si>
  <si>
    <t>Pagos</t>
  </si>
  <si>
    <t>Efectuados</t>
  </si>
  <si>
    <t>Incremento</t>
  </si>
  <si>
    <t>a la Reserva</t>
  </si>
  <si>
    <t>Reserv. y Prov. Varias (detallar)</t>
  </si>
  <si>
    <t>Varios (detallar)</t>
  </si>
  <si>
    <t>Exceso de</t>
  </si>
  <si>
    <t>ingresos</t>
  </si>
  <si>
    <t>sobre</t>
  </si>
  <si>
    <t>egresos</t>
  </si>
  <si>
    <t xml:space="preserve">Bajas de </t>
  </si>
  <si>
    <t>Activo Fijo</t>
  </si>
  <si>
    <t>Análisis de los movimientos</t>
  </si>
  <si>
    <t>del Patrimonio</t>
  </si>
  <si>
    <t>de</t>
  </si>
  <si>
    <t>Empleados</t>
  </si>
  <si>
    <t>a</t>
  </si>
  <si>
    <t>De 34</t>
  </si>
  <si>
    <t>De 50</t>
  </si>
  <si>
    <t xml:space="preserve">a </t>
  </si>
  <si>
    <t>De 66</t>
  </si>
  <si>
    <t>en</t>
  </si>
  <si>
    <t>adelante</t>
  </si>
  <si>
    <t xml:space="preserve">Años de Servicio del Personal </t>
  </si>
  <si>
    <t>(número de personas por años de servicio)</t>
  </si>
  <si>
    <t xml:space="preserve">Edad de los empleados </t>
  </si>
  <si>
    <t>(número de personas por grupo de edades)</t>
  </si>
  <si>
    <t>De 26</t>
  </si>
  <si>
    <t>Adquisición de Bienes Muebles</t>
  </si>
  <si>
    <t>Originados en el</t>
  </si>
  <si>
    <t>Acumulado de Ejercicios</t>
  </si>
  <si>
    <t>Fiscales Anteriores</t>
  </si>
  <si>
    <t>30 días</t>
  </si>
  <si>
    <t>De 31</t>
  </si>
  <si>
    <t>90 días</t>
  </si>
  <si>
    <t>De 91</t>
  </si>
  <si>
    <t>180 días</t>
  </si>
  <si>
    <t>Impuesto sobre Remuneraciones</t>
  </si>
  <si>
    <t>Saldo al</t>
  </si>
  <si>
    <t>cierre del</t>
  </si>
  <si>
    <t xml:space="preserve">ejercicio </t>
  </si>
  <si>
    <t>fiscal</t>
  </si>
  <si>
    <t>Años</t>
  </si>
  <si>
    <t>Posteriores</t>
  </si>
  <si>
    <t xml:space="preserve">Pasivos Bancarios  Total </t>
  </si>
  <si>
    <t>acumulados</t>
  </si>
  <si>
    <t>egresos del</t>
  </si>
  <si>
    <t>ejercicio</t>
  </si>
  <si>
    <t>b</t>
  </si>
  <si>
    <t>c</t>
  </si>
  <si>
    <t>Partida</t>
  </si>
  <si>
    <t>Clave</t>
  </si>
  <si>
    <t>Recurso</t>
  </si>
  <si>
    <t>Número</t>
  </si>
  <si>
    <t>del</t>
  </si>
  <si>
    <t>Tabla A.- Consolidación</t>
  </si>
  <si>
    <t>Obras en  Proceso</t>
  </si>
  <si>
    <t>Mobiliario y Equipo de Laboratorio yTalleres</t>
  </si>
  <si>
    <t>AF 7.1</t>
  </si>
  <si>
    <t>AF 7.4</t>
  </si>
  <si>
    <t>AF 7.2</t>
  </si>
  <si>
    <t>AF 7.3</t>
  </si>
  <si>
    <t>Maquinaria y Equipo de Seguridad</t>
  </si>
  <si>
    <t>Acervos Históricos y Culturales</t>
  </si>
  <si>
    <t>Equipo de Cómputo</t>
  </si>
  <si>
    <t>AF 7.5</t>
  </si>
  <si>
    <t>AF 7.6</t>
  </si>
  <si>
    <t>AF 7.7</t>
  </si>
  <si>
    <t>AF 7.8</t>
  </si>
  <si>
    <t>AF 7.9</t>
  </si>
  <si>
    <t>AF 7.10</t>
  </si>
  <si>
    <t>Activo Fijo (AF)</t>
  </si>
  <si>
    <t>Otros (detallar)</t>
  </si>
  <si>
    <t>IMSS (o similar)</t>
  </si>
  <si>
    <t>ISSSTE (o similar)</t>
  </si>
  <si>
    <t>FOVISSSTE (o similar)</t>
  </si>
  <si>
    <t>Infonavit (o similar)</t>
  </si>
  <si>
    <t>Retención del 10% a personas físicas de honorarios</t>
  </si>
  <si>
    <t>(detallar)</t>
  </si>
  <si>
    <t>(detallar pasivos bancarios)</t>
  </si>
  <si>
    <t>Vencimientos</t>
  </si>
  <si>
    <t>Pagos en</t>
  </si>
  <si>
    <t>Donativos ( aquellos que no son 
efectivo {ingresos propios})</t>
  </si>
  <si>
    <t>(no en efectivo)</t>
  </si>
  <si>
    <t>Análisis de los movimientos de activo fijo</t>
  </si>
  <si>
    <t xml:space="preserve">Saldos al </t>
  </si>
  <si>
    <t>De 181</t>
  </si>
  <si>
    <t>365 días</t>
  </si>
  <si>
    <t>De 1</t>
  </si>
  <si>
    <t>De 28</t>
  </si>
  <si>
    <t>Ingreso</t>
  </si>
  <si>
    <t>Ingresos</t>
  </si>
  <si>
    <t>Totales</t>
  </si>
  <si>
    <t>Egreso</t>
  </si>
  <si>
    <t>Ingresos Propios recibidos en el ejercicio</t>
  </si>
  <si>
    <t>Sueldo Tabular Pers. Carácter Permanente</t>
  </si>
  <si>
    <t>Sueldo Tabular Pers. Carácter Transitorio</t>
  </si>
  <si>
    <t>Compensaciones Adicionales y Especiales</t>
  </si>
  <si>
    <t>Carrera Docente</t>
  </si>
  <si>
    <t xml:space="preserve">Prima de Antigüedad </t>
  </si>
  <si>
    <t>Prima  Vacacional</t>
  </si>
  <si>
    <t>Seguro de vida</t>
  </si>
  <si>
    <t>Retiro y Jubilación</t>
  </si>
  <si>
    <t>Alimentos y Utensilios</t>
  </si>
  <si>
    <t>Materias Primas y de Producción</t>
  </si>
  <si>
    <t>Combustibles y Lubricantes</t>
  </si>
  <si>
    <t>Materiales de Construcción</t>
  </si>
  <si>
    <t>Mercancías Diversas</t>
  </si>
  <si>
    <t>Acervo Bibliotecario</t>
  </si>
  <si>
    <t>Servicios Básicos</t>
  </si>
  <si>
    <t>Servicios de Arrendamiento</t>
  </si>
  <si>
    <t xml:space="preserve">Serv. Traslado e Instalación </t>
  </si>
  <si>
    <t>Serv. Mantenimiento Conservación e Inst.</t>
  </si>
  <si>
    <t>Gastos de Propaganda</t>
  </si>
  <si>
    <t>Espectáculos Culturales</t>
  </si>
  <si>
    <t>Servicios de Telecomunicaciones</t>
  </si>
  <si>
    <t>Serv. Comerciales y Bancarios</t>
  </si>
  <si>
    <t>Servicios Oficiales</t>
  </si>
  <si>
    <t>Mob. Y Equipo Escolar y De Admón.</t>
  </si>
  <si>
    <t>Maquinaria y Equipo Comunica.</t>
  </si>
  <si>
    <t>Equipo Laboratorio y Talleres</t>
  </si>
  <si>
    <t>Animales de trabajo y reprod.</t>
  </si>
  <si>
    <t>Maquinaria y Equipo Seguridad</t>
  </si>
  <si>
    <t>Acervos Bibliotecarios Históricos y Culturales</t>
  </si>
  <si>
    <t>Equipo Cómputo</t>
  </si>
  <si>
    <t>Estatal</t>
  </si>
  <si>
    <t xml:space="preserve">Egresos </t>
  </si>
  <si>
    <t>Prestaciones Ligadas</t>
  </si>
  <si>
    <t>Prestaciones no Ligadas</t>
  </si>
  <si>
    <t>Sueldos y Compensaciones</t>
  </si>
  <si>
    <t>1.1.1</t>
  </si>
  <si>
    <t>1.1.2</t>
  </si>
  <si>
    <t>3.1.1</t>
  </si>
  <si>
    <t>3.1.2</t>
  </si>
  <si>
    <t>1.1.3</t>
  </si>
  <si>
    <t>1.1.4</t>
  </si>
  <si>
    <t>1.1.5</t>
  </si>
  <si>
    <t>3.1.3</t>
  </si>
  <si>
    <t>Egresos</t>
  </si>
  <si>
    <t>Propios</t>
  </si>
  <si>
    <t>Total Ingresos Propios</t>
  </si>
  <si>
    <t>Sueldos y compensaciones</t>
  </si>
  <si>
    <t>1.1.1.1</t>
  </si>
  <si>
    <t>1.1.1.2</t>
  </si>
  <si>
    <t>1.1.1.3</t>
  </si>
  <si>
    <t>1.1.1.4</t>
  </si>
  <si>
    <t>1.1.1.5</t>
  </si>
  <si>
    <t>3.1.1.1</t>
  </si>
  <si>
    <t>3.1.1.2</t>
  </si>
  <si>
    <t>3.1.1.3</t>
  </si>
  <si>
    <t>3.1.1.4</t>
  </si>
  <si>
    <t>3.1.1.5</t>
  </si>
  <si>
    <t>4.1.1</t>
  </si>
  <si>
    <t>4.1.1.2</t>
  </si>
  <si>
    <t>4.1.1.1</t>
  </si>
  <si>
    <t>4.1.1.3</t>
  </si>
  <si>
    <t>4.1.1.4</t>
  </si>
  <si>
    <t>4.1.1.5</t>
  </si>
  <si>
    <t>1.1.2.1</t>
  </si>
  <si>
    <t>1.1.2.2</t>
  </si>
  <si>
    <t>1.1.2.3</t>
  </si>
  <si>
    <t>1.1.2.4</t>
  </si>
  <si>
    <t>1.1.2.5</t>
  </si>
  <si>
    <t>1.1.2.6</t>
  </si>
  <si>
    <t>3.1.2.1</t>
  </si>
  <si>
    <t>3.1.2.2</t>
  </si>
  <si>
    <t>3.1.2.3</t>
  </si>
  <si>
    <t>3.1.2.4</t>
  </si>
  <si>
    <t>3.1.2.5</t>
  </si>
  <si>
    <t>3.1.2.6</t>
  </si>
  <si>
    <t>4.1.2</t>
  </si>
  <si>
    <t>4.1.2.1</t>
  </si>
  <si>
    <t>4.1.2.2</t>
  </si>
  <si>
    <t>4.1.2.3</t>
  </si>
  <si>
    <t>4.1.2.4</t>
  </si>
  <si>
    <t>4.1.2.5</t>
  </si>
  <si>
    <t>4.1.2.6</t>
  </si>
  <si>
    <t>1.1.3.1</t>
  </si>
  <si>
    <t>Detallar</t>
  </si>
  <si>
    <t>3.1.3.1</t>
  </si>
  <si>
    <t>por asignatura</t>
  </si>
  <si>
    <t xml:space="preserve">Número de Horas </t>
  </si>
  <si>
    <t>Número de horas/semana/mes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</si>
  <si>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</si>
  <si>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</si>
  <si>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</si>
  <si>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</si>
  <si>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</si>
  <si>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</si>
  <si>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</si>
  <si>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</si>
  <si>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</si>
  <si>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</si>
  <si>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</si>
  <si>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</si>
  <si>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</si>
  <si>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</si>
  <si>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</si>
  <si>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</si>
  <si>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</si>
  <si>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</si>
  <si>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4.1.3</t>
  </si>
  <si>
    <t>4.1.4</t>
  </si>
  <si>
    <t>4.1.5</t>
  </si>
  <si>
    <t>4.1.6</t>
  </si>
  <si>
    <t>4.1.7</t>
  </si>
  <si>
    <t>4.1.8</t>
  </si>
  <si>
    <t>4.1.9</t>
  </si>
  <si>
    <t>Otros</t>
  </si>
  <si>
    <t>1.2.10</t>
  </si>
  <si>
    <t>3.2.10</t>
  </si>
  <si>
    <t>4.1.10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</si>
  <si>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</si>
  <si>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</si>
  <si>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</si>
  <si>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</si>
  <si>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</si>
  <si>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</si>
  <si>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</si>
  <si>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</si>
  <si>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</si>
  <si>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</si>
  <si>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</si>
  <si>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</si>
  <si>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</si>
  <si>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</si>
  <si>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</si>
  <si>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</si>
  <si>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</si>
  <si>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</si>
  <si>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</si>
  <si>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</si>
  <si>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</si>
  <si>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</si>
  <si>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</si>
  <si>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</si>
  <si>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</si>
  <si>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</si>
  <si>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4.3.</t>
  </si>
  <si>
    <t>4.3.2</t>
  </si>
  <si>
    <t>4.3.1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</si>
  <si>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</si>
  <si>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</si>
  <si>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</si>
  <si>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</si>
  <si>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</si>
  <si>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</si>
  <si>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</si>
  <si>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</si>
  <si>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</si>
  <si>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</si>
  <si>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</si>
  <si>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1.6.1</t>
  </si>
  <si>
    <t>3.5.1</t>
  </si>
  <si>
    <t>Adquisición de Bienes Inmuebles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</si>
  <si>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</si>
  <si>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</si>
  <si>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</si>
  <si>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</si>
  <si>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</si>
  <si>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</si>
  <si>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</si>
  <si>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</si>
  <si>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</si>
  <si>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1.5.1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</si>
  <si>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</si>
  <si>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</si>
  <si>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</si>
  <si>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</si>
  <si>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</si>
  <si>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</si>
  <si>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</si>
  <si>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</si>
  <si>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</si>
  <si>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3.6.1</t>
  </si>
  <si>
    <t>4.4.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</si>
  <si>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</si>
  <si>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</si>
  <si>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</si>
  <si>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</si>
  <si>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</si>
  <si>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</si>
  <si>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</si>
  <si>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</si>
  <si>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</si>
  <si>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</si>
  <si>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4.6.1</t>
  </si>
  <si>
    <t>Oficinas administrativas</t>
  </si>
  <si>
    <t>Por contratos</t>
  </si>
  <si>
    <t>Otras instalaciones</t>
  </si>
  <si>
    <t>Estudiosde preinversión</t>
  </si>
  <si>
    <t>Por contrato</t>
  </si>
  <si>
    <t>Total por obras de administración</t>
  </si>
  <si>
    <t>Total por estudios de preinversión</t>
  </si>
  <si>
    <t>Por estudios de preinversión</t>
  </si>
  <si>
    <t>1.6.2</t>
  </si>
  <si>
    <t>1.6.3</t>
  </si>
  <si>
    <t>1.6.2.1</t>
  </si>
  <si>
    <t>1.6.2.2</t>
  </si>
  <si>
    <t>1.6.2.3</t>
  </si>
  <si>
    <t>1.6.2.4</t>
  </si>
  <si>
    <t>1.6.2.5</t>
  </si>
  <si>
    <t>1.6.2.6</t>
  </si>
  <si>
    <t>1.6.1.1</t>
  </si>
  <si>
    <t>1.6.3.1</t>
  </si>
  <si>
    <t>3.6.1.1</t>
  </si>
  <si>
    <t>3.6.2</t>
  </si>
  <si>
    <t>3.6.2.1</t>
  </si>
  <si>
    <t>3.6.2.2</t>
  </si>
  <si>
    <t>3.6.2.3</t>
  </si>
  <si>
    <t>3.6.2.4</t>
  </si>
  <si>
    <t>3.6.2.5</t>
  </si>
  <si>
    <t>3.6.2.6</t>
  </si>
  <si>
    <t>3.6.3</t>
  </si>
  <si>
    <t>3.6.3.1</t>
  </si>
  <si>
    <t>4.6.1.1</t>
  </si>
  <si>
    <t>4.6.2</t>
  </si>
  <si>
    <t>4.6.2.1</t>
  </si>
  <si>
    <t>4.6.2.2</t>
  </si>
  <si>
    <t>4.6.2.3</t>
  </si>
  <si>
    <t>4.6.2.4</t>
  </si>
  <si>
    <t>4.6.2.5</t>
  </si>
  <si>
    <t>4.6.2.6</t>
  </si>
  <si>
    <t>4.6.3</t>
  </si>
  <si>
    <t>4.6.3.1</t>
  </si>
  <si>
    <t xml:space="preserve">Adiciones y </t>
  </si>
  <si>
    <t>Donaciones</t>
  </si>
  <si>
    <t>TOTAL NETO</t>
  </si>
  <si>
    <t>Impuesto sobre remuneraciones</t>
  </si>
  <si>
    <t>IVA retenido por honorarios</t>
  </si>
  <si>
    <t>INFONAVIT</t>
  </si>
  <si>
    <t>Federal</t>
  </si>
  <si>
    <t>con Recursos</t>
  </si>
  <si>
    <t>Donativos y Donaciones</t>
  </si>
  <si>
    <t>Fondo de Aportaciones Múltiples (FAM)</t>
  </si>
  <si>
    <t>Tabla B.- Integración de Sueldos y Compensaciones</t>
  </si>
  <si>
    <t>Suma de prestaciones ligadas</t>
  </si>
  <si>
    <t>Suma de prestaciones no ligadas</t>
  </si>
  <si>
    <t>FAM</t>
  </si>
  <si>
    <t xml:space="preserve">Disponibilidad de Programas Extraordinarios </t>
  </si>
  <si>
    <t>Tabla C.- Integración de Prestaciones Ligadas y No Ligadas</t>
  </si>
  <si>
    <t xml:space="preserve">31 de diciembre de </t>
  </si>
  <si>
    <t xml:space="preserve">Saldo al </t>
  </si>
  <si>
    <t>31 de diciembre de</t>
  </si>
  <si>
    <t>(PROMEP, FOMES, FAM, etc)</t>
  </si>
  <si>
    <t>Otros  subsidios para Programas Extraord.</t>
  </si>
  <si>
    <t>Investigación, Serv. Técnicos, Asesoría</t>
  </si>
  <si>
    <t>Pago a Jubilados y Pensionados</t>
  </si>
  <si>
    <t>Extraordinarios</t>
  </si>
  <si>
    <t>Materiales y Utiles de Administración</t>
  </si>
  <si>
    <t>INGRESOS DE PROGRAMAS EXTRAORDINARIOS</t>
  </si>
  <si>
    <t>Número de referencia del comentario</t>
  </si>
  <si>
    <t>TOTAL DE EGRESOS DE PROGRAMAS EXTRAORDINARIOS</t>
  </si>
  <si>
    <t>EGRESOS DE PROGRAMAS EXTRAORDINARIOS</t>
  </si>
  <si>
    <t>TOTAL DE INGRESOS DE PROGRAMAS EXTRAORDINARIOS</t>
  </si>
  <si>
    <t>Otros  subsidios de Programas Extraordinarios</t>
  </si>
  <si>
    <t>Servicios de  Asesoría, Estudios e Investigación</t>
  </si>
  <si>
    <t xml:space="preserve">Servicios de Traslado e Instalación </t>
  </si>
  <si>
    <t>Serv. Mantenimiento Conservación e Instalación</t>
  </si>
  <si>
    <t>Impresiones y Publicaciones Especiales</t>
  </si>
  <si>
    <t>Otros Gastos Difusión e Información</t>
  </si>
  <si>
    <t>Servicios Comerciales y Bancarios</t>
  </si>
  <si>
    <t>Productos Químicos, Farmacéuticos y de Laborat.</t>
  </si>
  <si>
    <t>Vestuario, blancos, protección y deportivos</t>
  </si>
  <si>
    <t>Mobiliario y Equipo Escolar y de Administración</t>
  </si>
  <si>
    <t>Maquinaria y Equipo Comunicación</t>
  </si>
  <si>
    <t>Animales de Trabajo y Reproducción</t>
  </si>
  <si>
    <t>Inversión en Infraestructura</t>
  </si>
  <si>
    <t>Inversión en Infraestructura (Obra física)</t>
  </si>
  <si>
    <t>en porcentaje</t>
  </si>
  <si>
    <t>Variación entre 
ingresos y egresos</t>
  </si>
  <si>
    <t xml:space="preserve">Distribución </t>
  </si>
  <si>
    <t>de Ingresos</t>
  </si>
  <si>
    <t>Materiales y Útiles de Administración</t>
  </si>
  <si>
    <t>Productos Químicos, Farm., Laboratorio</t>
  </si>
  <si>
    <t>Vestuario, Blancos, Protecc, Deportivos</t>
  </si>
  <si>
    <t>Serv. Asesoría, Estudios, Investigación</t>
  </si>
  <si>
    <t>1.3.14</t>
  </si>
  <si>
    <t>Pago de impuestos y contribuciones</t>
  </si>
  <si>
    <t>3.3.14</t>
  </si>
  <si>
    <t>4.3.14</t>
  </si>
  <si>
    <t>Construcción Física</t>
  </si>
  <si>
    <t>Mob. y Eqpo Escolar y de Administración</t>
  </si>
  <si>
    <t>Maquinaria y Equipo de Comunicaciones</t>
  </si>
  <si>
    <t>FOVISSSTE</t>
  </si>
  <si>
    <t>Sistema de ahorro para el retiro (SAR)</t>
  </si>
  <si>
    <t>Tabla K.- Pasivos y Cuentas de Orden</t>
  </si>
  <si>
    <t>Tabla M.- Integración de los Pasivos a Largo Plazo</t>
  </si>
  <si>
    <t>Tabla N.- Obligaciones, Provisiones y Reservas</t>
  </si>
  <si>
    <t>Tabla O.- Patrimonio</t>
  </si>
  <si>
    <t>Tabla P.- Edad de los Empleados y Años de Servicio</t>
  </si>
  <si>
    <t>Total Pasivo</t>
  </si>
  <si>
    <t>Patrimonio (Tabla O)</t>
  </si>
  <si>
    <t>Otros (detallar en documento anexo a "O")</t>
  </si>
  <si>
    <t>Tabla D.- Integración de Seguridad Social y Contribuciones</t>
  </si>
  <si>
    <t>Tabla E.- Integración de Partidas de Materiales y Suministros</t>
  </si>
  <si>
    <t>Tabla F.- Integración de Partidas de Servicios Generales</t>
  </si>
  <si>
    <t>sin Programas</t>
  </si>
  <si>
    <t>Tabla G.- Integración de Partidas de Inversión</t>
  </si>
  <si>
    <t>Tabla H.- Integración de Partidas de Inversión en Obra Física</t>
  </si>
  <si>
    <t>Tabla I.- Programas Extraordinarios</t>
  </si>
  <si>
    <t>Tabla J.- Análisis del Movimiento de Activo Fijo</t>
  </si>
  <si>
    <t>Subsidios e Ingresos Propios</t>
  </si>
  <si>
    <t>Diferencia entre Totales</t>
  </si>
  <si>
    <t>Seguridad Social y Contribuciones</t>
  </si>
  <si>
    <t>Pago de Impuestos y Contribuciones</t>
  </si>
  <si>
    <t>Miles de pesos</t>
  </si>
  <si>
    <t>Otras Prestaciones Ligadas</t>
  </si>
  <si>
    <t>Otros Gastos de Operación</t>
  </si>
  <si>
    <t>Otros Servicios Generales</t>
  </si>
  <si>
    <t>Total en Inversión en Infra. por contrato</t>
  </si>
  <si>
    <t>Estudios de preinversión</t>
  </si>
  <si>
    <t>Porción Circulante del Pasivo de Largo Plazo</t>
  </si>
  <si>
    <t>Profesores de asignatura</t>
  </si>
  <si>
    <t>Inversión en Infra. por contrato</t>
  </si>
  <si>
    <t>Tabla L.- Antigüedad de saldos del Pasivo a Corto Plazo</t>
  </si>
  <si>
    <t>Superavit ó Deficit en Asignación de Recursos Propios</t>
  </si>
  <si>
    <t>Diferencia Patrimonial (antes de Capital de Trabajo)</t>
  </si>
  <si>
    <t>Menor</t>
  </si>
  <si>
    <t>De 11</t>
  </si>
  <si>
    <t>De 21</t>
  </si>
  <si>
    <t>31 de diciembre de 2004</t>
  </si>
  <si>
    <t>Programas Extraordinarios   2004</t>
  </si>
  <si>
    <t>Año 2005</t>
  </si>
  <si>
    <t>PERIODO COMPRENDIDO DEL 1 DE ENERO AL 31 DE DICIEMBRE DE 2005</t>
  </si>
  <si>
    <t>Saldo al 31 de diciembre de 2005</t>
  </si>
  <si>
    <t>31 de diciembre de 2005</t>
  </si>
  <si>
    <t>AÑO 2005</t>
  </si>
  <si>
    <t>Saldos al 31 de diciembre de 2005</t>
  </si>
  <si>
    <t>AF 8.2</t>
  </si>
  <si>
    <t>AF 8.3</t>
  </si>
  <si>
    <t>AF 8.4</t>
  </si>
  <si>
    <t>AF 8.1</t>
  </si>
  <si>
    <t>Anticipo a proveedores fomes</t>
  </si>
  <si>
    <t>Almacén de Activo Fijo</t>
  </si>
  <si>
    <t>Anticipo a Acreedores Diversos</t>
  </si>
  <si>
    <t>Reserva por pagar</t>
  </si>
  <si>
    <t>Reserva para jubilación</t>
  </si>
  <si>
    <t>Reserva para continguencias laborales</t>
  </si>
  <si>
    <t>Retenciones por pagar</t>
  </si>
  <si>
    <t>IVA Retenido</t>
  </si>
  <si>
    <t>SAR</t>
  </si>
  <si>
    <t>Cesantia ya Vejez</t>
  </si>
  <si>
    <t>Saldos al 31 de diciembre de 2004</t>
  </si>
  <si>
    <t>Cesantia y Vejez</t>
  </si>
  <si>
    <t>Ejercicio Fiscal de 2004</t>
  </si>
  <si>
    <t>UNIVERSIDAD AUTONOMA DE SINALOA</t>
  </si>
  <si>
    <t xml:space="preserve">Reservas para Contingencis </t>
  </si>
  <si>
    <t>Laborales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</si>
</sst>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* #,##0.0_-;\-* #,##0.0_-;_-* &quot;-&quot;??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.0_);\(#,##0.0\)"/>
    <numFmt numFmtId="195" formatCode="_ &quot;$&quot;\ * #,##0.0_ ;_ &quot;$&quot;\ * \-#,##0.0_ ;_ &quot;$&quot;\ * &quot;-&quot;??_ ;_ @_ "/>
    <numFmt numFmtId="196" formatCode="_ &quot;$&quot;\ * #,##0_ ;_ &quot;$&quot;\ * \-#,##0_ ;_ &quot;$&quot;\ * &quot;-&quot;??_ ;_ @_ "/>
    <numFmt numFmtId="197" formatCode="_ * #,##0.0_ ;_ * \-#,##0.0_ ;_ * &quot;-&quot;??_ ;_ @_ "/>
    <numFmt numFmtId="198" formatCode="_ * #,##0_ ;_ * \-#,##0_ ;_ * &quot;-&quot;??_ ;_ @_ "/>
    <numFmt numFmtId="199" formatCode="_(* #,##0_);_(* \(#,##0\);_(* &quot;-&quot;??_);_(@_)"/>
    <numFmt numFmtId="200" formatCode="_(* #,##0.0_);_(* \(#,##0.0\);_(* &quot;-&quot;??_);_(@_)"/>
    <numFmt numFmtId="201" formatCode="_-* #,##0.0_-;\-* #,##0.0_-;_-* &quot;-&quot;?_-;_-@_-"/>
    <numFmt numFmtId="202" formatCode="_-* #,##0_-;\-* #,##0_-;_-* &quot;-&quot;??_-;_-@_-"/>
    <numFmt numFmtId="203" formatCode="0.0%"/>
  </numFmts>
  <fonts count="14">
    <font>
      <sz val="14"/>
      <name val="Garamond"/>
      <family val="0"/>
    </font>
    <font>
      <b/>
      <sz val="16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22"/>
      <name val="Garamond"/>
      <family val="1"/>
    </font>
    <font>
      <sz val="12"/>
      <name val="Times New Roman"/>
      <family val="0"/>
    </font>
    <font>
      <sz val="10"/>
      <name val="Arial"/>
      <family val="2"/>
    </font>
    <font>
      <sz val="10"/>
      <name val="Garamond"/>
      <family val="1"/>
    </font>
    <font>
      <sz val="16"/>
      <name val="Garamond"/>
      <family val="1"/>
    </font>
    <font>
      <i/>
      <sz val="14"/>
      <name val="Garamond"/>
      <family val="1"/>
    </font>
    <font>
      <sz val="22"/>
      <name val="Garamond"/>
      <family val="1"/>
    </font>
    <font>
      <u val="single"/>
      <sz val="7"/>
      <color indexed="12"/>
      <name val="Garamond"/>
      <family val="0"/>
    </font>
    <font>
      <u val="single"/>
      <sz val="7"/>
      <color indexed="36"/>
      <name val="Garamond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3" fontId="0" fillId="0" borderId="3" xfId="17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43" fontId="0" fillId="0" borderId="14" xfId="17" applyFill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4" fillId="0" borderId="2" xfId="0" applyFont="1" applyBorder="1" applyAlignment="1">
      <alignment horizontal="left" vertical="center"/>
    </xf>
    <xf numFmtId="0" fontId="0" fillId="2" borderId="20" xfId="0" applyFill="1" applyBorder="1" applyAlignment="1">
      <alignment/>
    </xf>
    <xf numFmtId="43" fontId="0" fillId="0" borderId="21" xfId="17" applyFill="1" applyBorder="1" applyAlignment="1">
      <alignment/>
    </xf>
    <xf numFmtId="0" fontId="0" fillId="2" borderId="22" xfId="0" applyFill="1" applyBorder="1" applyAlignment="1">
      <alignment/>
    </xf>
    <xf numFmtId="0" fontId="8" fillId="0" borderId="0" xfId="22" applyFont="1">
      <alignment/>
      <protection/>
    </xf>
    <xf numFmtId="0" fontId="2" fillId="0" borderId="0" xfId="22" applyFont="1">
      <alignment/>
      <protection/>
    </xf>
    <xf numFmtId="0" fontId="8" fillId="0" borderId="10" xfId="22" applyFont="1" applyBorder="1">
      <alignment/>
      <protection/>
    </xf>
    <xf numFmtId="0" fontId="8" fillId="0" borderId="7" xfId="22" applyFont="1" applyBorder="1">
      <alignment/>
      <protection/>
    </xf>
    <xf numFmtId="0" fontId="8" fillId="0" borderId="1" xfId="22" applyFont="1" applyBorder="1">
      <alignment/>
      <protection/>
    </xf>
    <xf numFmtId="0" fontId="8" fillId="0" borderId="4" xfId="22" applyFont="1" applyBorder="1">
      <alignment/>
      <protection/>
    </xf>
    <xf numFmtId="0" fontId="8" fillId="0" borderId="23" xfId="22" applyFont="1" applyBorder="1" applyAlignment="1">
      <alignment/>
      <protection/>
    </xf>
    <xf numFmtId="0" fontId="8" fillId="0" borderId="9" xfId="22" applyFont="1" applyBorder="1" applyAlignment="1">
      <alignment horizontal="center"/>
      <protection/>
    </xf>
    <xf numFmtId="0" fontId="1" fillId="0" borderId="2" xfId="22" applyFont="1" applyBorder="1" quotePrefix="1">
      <alignment/>
      <protection/>
    </xf>
    <xf numFmtId="0" fontId="0" fillId="0" borderId="0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0" xfId="22" applyFont="1">
      <alignment/>
      <protection/>
    </xf>
    <xf numFmtId="0" fontId="0" fillId="0" borderId="2" xfId="22" applyFont="1" applyBorder="1">
      <alignment/>
      <protection/>
    </xf>
    <xf numFmtId="0" fontId="8" fillId="0" borderId="2" xfId="22" applyFont="1" applyBorder="1">
      <alignment/>
      <protection/>
    </xf>
    <xf numFmtId="0" fontId="8" fillId="0" borderId="20" xfId="22" applyFont="1" applyBorder="1">
      <alignment/>
      <protection/>
    </xf>
    <xf numFmtId="0" fontId="0" fillId="0" borderId="5" xfId="22" applyFont="1" applyBorder="1">
      <alignment/>
      <protection/>
    </xf>
    <xf numFmtId="0" fontId="2" fillId="0" borderId="6" xfId="22" applyFont="1" applyBorder="1">
      <alignment/>
      <protection/>
    </xf>
    <xf numFmtId="0" fontId="0" fillId="0" borderId="6" xfId="22" applyFont="1" applyBorder="1">
      <alignment/>
      <protection/>
    </xf>
    <xf numFmtId="0" fontId="8" fillId="0" borderId="0" xfId="22" applyFont="1" applyBorder="1">
      <alignment/>
      <protection/>
    </xf>
    <xf numFmtId="0" fontId="8" fillId="0" borderId="20" xfId="22" applyFont="1" applyBorder="1" applyAlignment="1">
      <alignment/>
      <protection/>
    </xf>
    <xf numFmtId="0" fontId="8" fillId="2" borderId="2" xfId="22" applyFont="1" applyFill="1" applyBorder="1">
      <alignment/>
      <protection/>
    </xf>
    <xf numFmtId="0" fontId="2" fillId="0" borderId="2" xfId="22" applyFont="1" applyBorder="1">
      <alignment/>
      <protection/>
    </xf>
    <xf numFmtId="0" fontId="8" fillId="2" borderId="20" xfId="22" applyFont="1" applyFill="1" applyBorder="1">
      <alignment/>
      <protection/>
    </xf>
    <xf numFmtId="0" fontId="2" fillId="0" borderId="5" xfId="22" applyFont="1" applyBorder="1">
      <alignment/>
      <protection/>
    </xf>
    <xf numFmtId="0" fontId="8" fillId="0" borderId="3" xfId="22" applyFont="1" applyBorder="1">
      <alignment/>
      <protection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8" xfId="22" applyFont="1" applyBorder="1">
      <alignment/>
      <protection/>
    </xf>
    <xf numFmtId="0" fontId="8" fillId="0" borderId="24" xfId="22" applyFont="1" applyBorder="1">
      <alignment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20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24" xfId="22" applyFont="1" applyBorder="1">
      <alignment/>
      <protection/>
    </xf>
    <xf numFmtId="0" fontId="0" fillId="0" borderId="24" xfId="22" applyFont="1" applyBorder="1" applyAlignment="1">
      <alignment horizontal="center"/>
      <protection/>
    </xf>
    <xf numFmtId="0" fontId="8" fillId="0" borderId="25" xfId="22" applyFont="1" applyFill="1" applyBorder="1" applyAlignment="1">
      <alignment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1" xfId="22" applyFont="1" applyBorder="1">
      <alignment/>
      <protection/>
    </xf>
    <xf numFmtId="0" fontId="0" fillId="0" borderId="4" xfId="22" applyFont="1" applyBorder="1">
      <alignment/>
      <protection/>
    </xf>
    <xf numFmtId="0" fontId="2" fillId="0" borderId="10" xfId="22" applyFont="1" applyBorder="1">
      <alignment/>
      <protection/>
    </xf>
    <xf numFmtId="0" fontId="2" fillId="0" borderId="0" xfId="22" applyFont="1" applyBorder="1">
      <alignment/>
      <protection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9" xfId="22" applyFont="1" applyBorder="1" applyAlignment="1">
      <alignment horizontal="center"/>
      <protection/>
    </xf>
    <xf numFmtId="0" fontId="0" fillId="0" borderId="0" xfId="21" applyFont="1" applyBorder="1" applyAlignment="1">
      <alignment horizontal="left"/>
      <protection/>
    </xf>
    <xf numFmtId="0" fontId="0" fillId="0" borderId="0" xfId="22" applyFont="1" applyBorder="1" applyAlignment="1">
      <alignment horizontal="justify" vertical="justify" wrapText="1"/>
      <protection/>
    </xf>
    <xf numFmtId="0" fontId="0" fillId="0" borderId="3" xfId="22" applyFont="1" applyFill="1" applyBorder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0" xfId="22" applyFont="1" applyFill="1" applyBorder="1" applyAlignment="1">
      <alignment/>
      <protection/>
    </xf>
    <xf numFmtId="0" fontId="0" fillId="0" borderId="20" xfId="22" applyFont="1" applyFill="1" applyBorder="1" applyAlignment="1">
      <alignment/>
      <protection/>
    </xf>
    <xf numFmtId="0" fontId="0" fillId="0" borderId="25" xfId="22" applyFont="1" applyBorder="1" applyAlignment="1">
      <alignment/>
      <protection/>
    </xf>
    <xf numFmtId="0" fontId="0" fillId="0" borderId="10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23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8" xfId="22" applyFont="1" applyBorder="1">
      <alignment/>
      <protection/>
    </xf>
    <xf numFmtId="0" fontId="0" fillId="0" borderId="23" xfId="22" applyFont="1" applyBorder="1">
      <alignment/>
      <protection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22" applyFont="1" applyBorder="1" applyAlignment="1">
      <alignment horizontal="center" wrapText="1"/>
      <protection/>
    </xf>
    <xf numFmtId="0" fontId="0" fillId="0" borderId="20" xfId="22" applyFont="1" applyBorder="1" applyAlignment="1">
      <alignment horizontal="center" wrapText="1"/>
      <protection/>
    </xf>
    <xf numFmtId="0" fontId="8" fillId="0" borderId="0" xfId="22" applyFont="1" applyFill="1">
      <alignment/>
      <protection/>
    </xf>
    <xf numFmtId="0" fontId="0" fillId="0" borderId="20" xfId="22" applyFont="1" applyFill="1" applyBorder="1">
      <alignment/>
      <protection/>
    </xf>
    <xf numFmtId="0" fontId="8" fillId="2" borderId="20" xfId="22" applyFont="1" applyFill="1" applyBorder="1" applyAlignment="1">
      <alignment horizontal="center"/>
      <protection/>
    </xf>
    <xf numFmtId="0" fontId="8" fillId="2" borderId="3" xfId="22" applyFont="1" applyFill="1" applyBorder="1" applyAlignment="1">
      <alignment horizontal="center"/>
      <protection/>
    </xf>
    <xf numFmtId="0" fontId="8" fillId="2" borderId="3" xfId="22" applyFont="1" applyFill="1" applyBorder="1">
      <alignment/>
      <protection/>
    </xf>
    <xf numFmtId="0" fontId="0" fillId="0" borderId="3" xfId="0" applyFill="1" applyBorder="1" applyAlignment="1">
      <alignment/>
    </xf>
    <xf numFmtId="0" fontId="0" fillId="2" borderId="24" xfId="0" applyFill="1" applyBorder="1" applyAlignment="1">
      <alignment/>
    </xf>
    <xf numFmtId="0" fontId="8" fillId="2" borderId="24" xfId="22" applyFont="1" applyFill="1" applyBorder="1">
      <alignment/>
      <protection/>
    </xf>
    <xf numFmtId="0" fontId="8" fillId="2" borderId="8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2" fillId="0" borderId="0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left"/>
      <protection/>
    </xf>
    <xf numFmtId="0" fontId="2" fillId="0" borderId="2" xfId="22" applyFont="1" applyFill="1" applyBorder="1">
      <alignment/>
      <protection/>
    </xf>
    <xf numFmtId="0" fontId="2" fillId="0" borderId="1" xfId="22" applyFont="1" applyFill="1" applyBorder="1">
      <alignment/>
      <protection/>
    </xf>
    <xf numFmtId="0" fontId="0" fillId="0" borderId="3" xfId="22" applyFont="1" applyFill="1" applyBorder="1" applyAlignment="1">
      <alignment horizontal="center"/>
      <protection/>
    </xf>
    <xf numFmtId="0" fontId="0" fillId="0" borderId="9" xfId="22" applyFont="1" applyFill="1" applyBorder="1">
      <alignment/>
      <protection/>
    </xf>
    <xf numFmtId="0" fontId="0" fillId="0" borderId="14" xfId="22" applyFont="1" applyFill="1" applyBorder="1">
      <alignment/>
      <protection/>
    </xf>
    <xf numFmtId="0" fontId="0" fillId="2" borderId="24" xfId="22" applyFont="1" applyFill="1" applyBorder="1" applyAlignment="1">
      <alignment horizontal="center"/>
      <protection/>
    </xf>
    <xf numFmtId="0" fontId="2" fillId="0" borderId="27" xfId="22" applyFont="1" applyFill="1" applyBorder="1">
      <alignment/>
      <protection/>
    </xf>
    <xf numFmtId="0" fontId="0" fillId="0" borderId="28" xfId="21" applyFont="1" applyFill="1" applyBorder="1" applyAlignment="1">
      <alignment horizontal="left"/>
      <protection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0" xfId="22" applyFont="1" applyBorder="1" applyAlignment="1">
      <alignment wrapText="1"/>
      <protection/>
    </xf>
    <xf numFmtId="43" fontId="0" fillId="0" borderId="20" xfId="17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179" fontId="0" fillId="0" borderId="14" xfId="17" applyNumberFormat="1" applyBorder="1" applyAlignment="1">
      <alignment vertical="center"/>
    </xf>
    <xf numFmtId="179" fontId="0" fillId="0" borderId="3" xfId="17" applyNumberForma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43" fontId="0" fillId="0" borderId="3" xfId="17" applyFill="1" applyBorder="1" applyAlignment="1">
      <alignment/>
    </xf>
    <xf numFmtId="43" fontId="0" fillId="0" borderId="11" xfId="17" applyFill="1" applyBorder="1" applyAlignment="1">
      <alignment/>
    </xf>
    <xf numFmtId="43" fontId="0" fillId="0" borderId="20" xfId="17" applyFill="1" applyBorder="1" applyAlignment="1">
      <alignment/>
    </xf>
    <xf numFmtId="43" fontId="0" fillId="0" borderId="14" xfId="17" applyFill="1" applyBorder="1" applyAlignment="1">
      <alignment/>
    </xf>
    <xf numFmtId="43" fontId="0" fillId="0" borderId="29" xfId="17" applyFill="1" applyBorder="1" applyAlignment="1">
      <alignment/>
    </xf>
    <xf numFmtId="0" fontId="0" fillId="0" borderId="7" xfId="0" applyBorder="1" applyAlignment="1">
      <alignment horizontal="center"/>
    </xf>
    <xf numFmtId="179" fontId="0" fillId="2" borderId="26" xfId="17" applyNumberFormat="1" applyFill="1" applyBorder="1" applyAlignment="1">
      <alignment horizontal="center" vertical="center" wrapText="1"/>
    </xf>
    <xf numFmtId="179" fontId="0" fillId="2" borderId="14" xfId="17" applyNumberFormat="1" applyFill="1" applyBorder="1" applyAlignment="1">
      <alignment vertical="center"/>
    </xf>
    <xf numFmtId="179" fontId="0" fillId="2" borderId="3" xfId="17" applyNumberFormat="1" applyFill="1" applyBorder="1" applyAlignment="1">
      <alignment vertical="center"/>
    </xf>
    <xf numFmtId="179" fontId="0" fillId="2" borderId="25" xfId="17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8" fillId="0" borderId="6" xfId="22" applyFont="1" applyBorder="1">
      <alignment/>
      <protection/>
    </xf>
    <xf numFmtId="0" fontId="8" fillId="0" borderId="25" xfId="22" applyFont="1" applyBorder="1">
      <alignment/>
      <protection/>
    </xf>
    <xf numFmtId="0" fontId="10" fillId="0" borderId="0" xfId="0" applyFont="1" applyBorder="1" applyAlignment="1">
      <alignment vertical="center"/>
    </xf>
    <xf numFmtId="0" fontId="0" fillId="0" borderId="14" xfId="0" applyFill="1" applyBorder="1" applyAlignment="1">
      <alignment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0" borderId="34" xfId="17" applyNumberFormat="1" applyBorder="1" applyAlignment="1">
      <alignment vertical="center"/>
    </xf>
    <xf numFmtId="0" fontId="0" fillId="0" borderId="32" xfId="22" applyFont="1" applyBorder="1">
      <alignment/>
      <protection/>
    </xf>
    <xf numFmtId="0" fontId="0" fillId="0" borderId="33" xfId="22" applyFont="1" applyBorder="1">
      <alignment/>
      <protection/>
    </xf>
    <xf numFmtId="43" fontId="0" fillId="0" borderId="33" xfId="17" applyFill="1" applyBorder="1" applyAlignment="1">
      <alignment/>
    </xf>
    <xf numFmtId="0" fontId="2" fillId="0" borderId="31" xfId="22" applyFont="1" applyBorder="1">
      <alignment/>
      <protection/>
    </xf>
    <xf numFmtId="0" fontId="0" fillId="0" borderId="32" xfId="0" applyBorder="1" applyAlignment="1">
      <alignment/>
    </xf>
    <xf numFmtId="0" fontId="8" fillId="2" borderId="24" xfId="22" applyFont="1" applyFill="1" applyBorder="1" applyAlignment="1">
      <alignment horizontal="center"/>
      <protection/>
    </xf>
    <xf numFmtId="0" fontId="0" fillId="0" borderId="25" xfId="22" applyFont="1" applyFill="1" applyBorder="1">
      <alignment/>
      <protection/>
    </xf>
    <xf numFmtId="43" fontId="0" fillId="0" borderId="34" xfId="17" applyFill="1" applyBorder="1" applyAlignment="1">
      <alignment/>
    </xf>
    <xf numFmtId="0" fontId="2" fillId="0" borderId="5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0" fillId="0" borderId="35" xfId="0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26" xfId="22" applyFont="1" applyBorder="1">
      <alignment/>
      <protection/>
    </xf>
    <xf numFmtId="0" fontId="0" fillId="0" borderId="14" xfId="0" applyFill="1" applyBorder="1" applyAlignment="1">
      <alignment vertical="center"/>
    </xf>
    <xf numFmtId="0" fontId="0" fillId="0" borderId="6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6" xfId="0" applyFill="1" applyBorder="1" applyAlignment="1">
      <alignment/>
    </xf>
    <xf numFmtId="0" fontId="0" fillId="2" borderId="2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1" fillId="0" borderId="2" xfId="22" applyFont="1" applyBorder="1">
      <alignment/>
      <protection/>
    </xf>
    <xf numFmtId="0" fontId="2" fillId="0" borderId="25" xfId="22" applyFont="1" applyBorder="1">
      <alignment/>
      <protection/>
    </xf>
    <xf numFmtId="0" fontId="2" fillId="0" borderId="25" xfId="22" applyFont="1" applyFill="1" applyBorder="1">
      <alignment/>
      <protection/>
    </xf>
    <xf numFmtId="0" fontId="0" fillId="0" borderId="21" xfId="22" applyFont="1" applyFill="1" applyBorder="1">
      <alignment/>
      <protection/>
    </xf>
    <xf numFmtId="43" fontId="0" fillId="2" borderId="3" xfId="17" applyFill="1" applyBorder="1" applyAlignment="1">
      <alignment/>
    </xf>
    <xf numFmtId="43" fontId="0" fillId="0" borderId="26" xfId="17" applyBorder="1" applyAlignment="1">
      <alignment/>
    </xf>
    <xf numFmtId="43" fontId="0" fillId="0" borderId="14" xfId="17" applyFont="1" applyFill="1" applyBorder="1" applyAlignment="1">
      <alignment/>
    </xf>
    <xf numFmtId="43" fontId="0" fillId="0" borderId="3" xfId="17" applyFont="1" applyFill="1" applyBorder="1" applyAlignment="1">
      <alignment/>
    </xf>
    <xf numFmtId="43" fontId="0" fillId="0" borderId="29" xfId="17" applyFont="1" applyFill="1" applyBorder="1" applyAlignment="1">
      <alignment/>
    </xf>
    <xf numFmtId="43" fontId="0" fillId="2" borderId="3" xfId="17" applyFont="1" applyFill="1" applyBorder="1" applyAlignment="1">
      <alignment/>
    </xf>
    <xf numFmtId="43" fontId="0" fillId="2" borderId="13" xfId="17" applyFont="1" applyFill="1" applyBorder="1" applyAlignment="1">
      <alignment/>
    </xf>
    <xf numFmtId="0" fontId="2" fillId="0" borderId="3" xfId="0" applyFont="1" applyFill="1" applyBorder="1" applyAlignment="1">
      <alignment/>
    </xf>
    <xf numFmtId="202" fontId="0" fillId="0" borderId="20" xfId="17" applyNumberFormat="1" applyFont="1" applyFill="1" applyBorder="1" applyAlignment="1">
      <alignment/>
    </xf>
    <xf numFmtId="202" fontId="0" fillId="0" borderId="0" xfId="17" applyNumberFormat="1" applyFont="1" applyFill="1" applyAlignment="1">
      <alignment/>
    </xf>
    <xf numFmtId="202" fontId="0" fillId="0" borderId="3" xfId="17" applyNumberFormat="1" applyFont="1" applyFill="1" applyBorder="1" applyAlignment="1">
      <alignment/>
    </xf>
    <xf numFmtId="202" fontId="0" fillId="2" borderId="20" xfId="17" applyNumberFormat="1" applyFont="1" applyFill="1" applyBorder="1" applyAlignment="1">
      <alignment/>
    </xf>
    <xf numFmtId="202" fontId="0" fillId="2" borderId="3" xfId="17" applyNumberFormat="1" applyFont="1" applyFill="1" applyBorder="1" applyAlignment="1">
      <alignment/>
    </xf>
    <xf numFmtId="202" fontId="2" fillId="0" borderId="25" xfId="17" applyNumberFormat="1" applyFont="1" applyFill="1" applyBorder="1" applyAlignment="1">
      <alignment/>
    </xf>
    <xf numFmtId="202" fontId="2" fillId="0" borderId="0" xfId="17" applyNumberFormat="1" applyFont="1" applyFill="1" applyAlignment="1">
      <alignment/>
    </xf>
    <xf numFmtId="202" fontId="2" fillId="0" borderId="26" xfId="17" applyNumberFormat="1" applyFont="1" applyFill="1" applyBorder="1" applyAlignment="1">
      <alignment/>
    </xf>
    <xf numFmtId="202" fontId="8" fillId="0" borderId="0" xfId="17" applyNumberFormat="1" applyFont="1" applyAlignment="1">
      <alignment/>
    </xf>
    <xf numFmtId="202" fontId="0" fillId="0" borderId="0" xfId="17" applyNumberFormat="1" applyAlignment="1">
      <alignment/>
    </xf>
    <xf numFmtId="202" fontId="0" fillId="0" borderId="0" xfId="17" applyNumberFormat="1" applyFont="1" applyAlignment="1">
      <alignment/>
    </xf>
    <xf numFmtId="43" fontId="0" fillId="2" borderId="2" xfId="17" applyFont="1" applyFill="1" applyBorder="1" applyAlignment="1">
      <alignment/>
    </xf>
    <xf numFmtId="43" fontId="0" fillId="2" borderId="3" xfId="17" applyFont="1" applyFill="1" applyBorder="1" applyAlignment="1">
      <alignment/>
    </xf>
    <xf numFmtId="43" fontId="0" fillId="2" borderId="20" xfId="17" applyFont="1" applyFill="1" applyBorder="1" applyAlignment="1">
      <alignment/>
    </xf>
    <xf numFmtId="0" fontId="2" fillId="0" borderId="4" xfId="21" applyFont="1" applyFill="1" applyBorder="1" applyAlignment="1">
      <alignment horizontal="left"/>
      <protection/>
    </xf>
    <xf numFmtId="202" fontId="0" fillId="0" borderId="2" xfId="17" applyNumberFormat="1" applyFont="1" applyFill="1" applyBorder="1" applyAlignment="1">
      <alignment/>
    </xf>
    <xf numFmtId="202" fontId="0" fillId="0" borderId="3" xfId="17" applyNumberFormat="1" applyFont="1" applyFill="1" applyBorder="1" applyAlignment="1">
      <alignment/>
    </xf>
    <xf numFmtId="202" fontId="0" fillId="0" borderId="20" xfId="17" applyNumberFormat="1" applyFont="1" applyFill="1" applyBorder="1" applyAlignment="1">
      <alignment/>
    </xf>
    <xf numFmtId="202" fontId="0" fillId="0" borderId="2" xfId="17" applyNumberFormat="1" applyFont="1" applyFill="1" applyBorder="1" applyAlignment="1">
      <alignment/>
    </xf>
    <xf numFmtId="202" fontId="0" fillId="2" borderId="3" xfId="17" applyNumberFormat="1" applyFont="1" applyFill="1" applyBorder="1" applyAlignment="1">
      <alignment/>
    </xf>
    <xf numFmtId="202" fontId="0" fillId="2" borderId="20" xfId="17" applyNumberFormat="1" applyFont="1" applyFill="1" applyBorder="1" applyAlignment="1">
      <alignment/>
    </xf>
    <xf numFmtId="202" fontId="0" fillId="2" borderId="2" xfId="17" applyNumberFormat="1" applyFont="1" applyFill="1" applyBorder="1" applyAlignment="1">
      <alignment/>
    </xf>
    <xf numFmtId="202" fontId="0" fillId="0" borderId="26" xfId="17" applyNumberFormat="1" applyFont="1" applyFill="1" applyBorder="1" applyAlignment="1">
      <alignment/>
    </xf>
    <xf numFmtId="202" fontId="0" fillId="0" borderId="26" xfId="17" applyNumberFormat="1" applyFont="1" applyFill="1" applyBorder="1" applyAlignment="1">
      <alignment/>
    </xf>
    <xf numFmtId="202" fontId="0" fillId="0" borderId="25" xfId="17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9" xfId="0" applyFill="1" applyBorder="1" applyAlignment="1">
      <alignment/>
    </xf>
    <xf numFmtId="202" fontId="0" fillId="0" borderId="26" xfId="17" applyNumberFormat="1" applyFont="1" applyBorder="1" applyAlignment="1">
      <alignment/>
    </xf>
    <xf numFmtId="202" fontId="0" fillId="0" borderId="26" xfId="17" applyNumberFormat="1" applyFont="1" applyBorder="1" applyAlignment="1">
      <alignment/>
    </xf>
    <xf numFmtId="202" fontId="0" fillId="0" borderId="25" xfId="17" applyNumberFormat="1" applyFont="1" applyBorder="1" applyAlignment="1">
      <alignment/>
    </xf>
    <xf numFmtId="202" fontId="0" fillId="0" borderId="3" xfId="17" applyNumberFormat="1" applyFont="1" applyFill="1" applyBorder="1" applyAlignment="1">
      <alignment vertical="center"/>
    </xf>
    <xf numFmtId="202" fontId="0" fillId="0" borderId="20" xfId="17" applyNumberFormat="1" applyFont="1" applyFill="1" applyBorder="1" applyAlignment="1">
      <alignment vertical="center"/>
    </xf>
    <xf numFmtId="202" fontId="0" fillId="0" borderId="3" xfId="17" applyNumberFormat="1" applyFont="1" applyBorder="1" applyAlignment="1">
      <alignment vertical="center"/>
    </xf>
    <xf numFmtId="202" fontId="0" fillId="0" borderId="20" xfId="17" applyNumberFormat="1" applyFont="1" applyBorder="1" applyAlignment="1">
      <alignment vertical="center"/>
    </xf>
    <xf numFmtId="202" fontId="0" fillId="0" borderId="3" xfId="0" applyNumberFormat="1" applyFont="1" applyBorder="1" applyAlignment="1">
      <alignment vertical="center"/>
    </xf>
    <xf numFmtId="202" fontId="0" fillId="0" borderId="20" xfId="0" applyNumberFormat="1" applyFont="1" applyBorder="1" applyAlignment="1">
      <alignment vertical="center"/>
    </xf>
    <xf numFmtId="202" fontId="0" fillId="0" borderId="26" xfId="17" applyNumberFormat="1" applyFont="1" applyBorder="1" applyAlignment="1">
      <alignment vertical="center"/>
    </xf>
    <xf numFmtId="202" fontId="0" fillId="0" borderId="25" xfId="17" applyNumberFormat="1" applyFont="1" applyBorder="1" applyAlignment="1">
      <alignment vertical="center"/>
    </xf>
    <xf numFmtId="202" fontId="0" fillId="0" borderId="3" xfId="17" applyNumberFormat="1" applyFont="1" applyFill="1" applyBorder="1" applyAlignment="1">
      <alignment horizontal="right"/>
    </xf>
    <xf numFmtId="202" fontId="0" fillId="0" borderId="3" xfId="17" applyNumberFormat="1" applyFont="1" applyFill="1" applyBorder="1" applyAlignment="1">
      <alignment horizontal="center"/>
    </xf>
    <xf numFmtId="202" fontId="0" fillId="0" borderId="14" xfId="17" applyNumberFormat="1" applyFont="1" applyFill="1" applyBorder="1" applyAlignment="1">
      <alignment/>
    </xf>
    <xf numFmtId="202" fontId="2" fillId="0" borderId="9" xfId="17" applyNumberFormat="1" applyFont="1" applyFill="1" applyBorder="1" applyAlignment="1">
      <alignment/>
    </xf>
    <xf numFmtId="202" fontId="0" fillId="0" borderId="21" xfId="17" applyNumberFormat="1" applyFont="1" applyFill="1" applyBorder="1" applyAlignment="1">
      <alignment/>
    </xf>
    <xf numFmtId="202" fontId="0" fillId="0" borderId="14" xfId="17" applyNumberFormat="1" applyFill="1" applyBorder="1" applyAlignment="1">
      <alignment vertical="center"/>
    </xf>
    <xf numFmtId="202" fontId="0" fillId="0" borderId="3" xfId="17" applyNumberFormat="1" applyFill="1" applyBorder="1" applyAlignment="1">
      <alignment vertical="center"/>
    </xf>
    <xf numFmtId="202" fontId="0" fillId="2" borderId="3" xfId="17" applyNumberFormat="1" applyFill="1" applyBorder="1" applyAlignment="1">
      <alignment vertical="center"/>
    </xf>
    <xf numFmtId="202" fontId="0" fillId="2" borderId="9" xfId="17" applyNumberFormat="1" applyFill="1" applyBorder="1" applyAlignment="1">
      <alignment vertical="center"/>
    </xf>
    <xf numFmtId="202" fontId="0" fillId="0" borderId="26" xfId="17" applyNumberFormat="1" applyFill="1" applyBorder="1" applyAlignment="1">
      <alignment vertical="center"/>
    </xf>
    <xf numFmtId="202" fontId="0" fillId="0" borderId="11" xfId="17" applyNumberFormat="1" applyFill="1" applyBorder="1" applyAlignment="1">
      <alignment/>
    </xf>
    <xf numFmtId="202" fontId="0" fillId="2" borderId="20" xfId="17" applyNumberFormat="1" applyFill="1" applyBorder="1" applyAlignment="1">
      <alignment/>
    </xf>
    <xf numFmtId="202" fontId="0" fillId="2" borderId="3" xfId="17" applyNumberFormat="1" applyFill="1" applyBorder="1" applyAlignment="1">
      <alignment/>
    </xf>
    <xf numFmtId="202" fontId="0" fillId="0" borderId="3" xfId="17" applyNumberFormat="1" applyFill="1" applyBorder="1" applyAlignment="1">
      <alignment/>
    </xf>
    <xf numFmtId="202" fontId="0" fillId="2" borderId="11" xfId="17" applyNumberFormat="1" applyFill="1" applyBorder="1" applyAlignment="1">
      <alignment/>
    </xf>
    <xf numFmtId="202" fontId="0" fillId="0" borderId="20" xfId="17" applyNumberFormat="1" applyFill="1" applyBorder="1" applyAlignment="1">
      <alignment/>
    </xf>
    <xf numFmtId="202" fontId="0" fillId="0" borderId="3" xfId="17" applyNumberFormat="1" applyFill="1" applyBorder="1" applyAlignment="1">
      <alignment/>
    </xf>
    <xf numFmtId="202" fontId="0" fillId="0" borderId="20" xfId="17" applyNumberFormat="1" applyFill="1" applyBorder="1" applyAlignment="1">
      <alignment/>
    </xf>
    <xf numFmtId="202" fontId="0" fillId="2" borderId="41" xfId="17" applyNumberFormat="1" applyFill="1" applyBorder="1" applyAlignment="1">
      <alignment/>
    </xf>
    <xf numFmtId="202" fontId="0" fillId="2" borderId="21" xfId="17" applyNumberFormat="1" applyFill="1" applyBorder="1" applyAlignment="1">
      <alignment/>
    </xf>
    <xf numFmtId="202" fontId="0" fillId="0" borderId="42" xfId="17" applyNumberFormat="1" applyFill="1" applyBorder="1" applyAlignment="1">
      <alignment/>
    </xf>
    <xf numFmtId="202" fontId="0" fillId="0" borderId="22" xfId="17" applyNumberFormat="1" applyFill="1" applyBorder="1" applyAlignment="1">
      <alignment/>
    </xf>
    <xf numFmtId="202" fontId="0" fillId="0" borderId="13" xfId="17" applyNumberFormat="1" applyFill="1" applyBorder="1" applyAlignment="1">
      <alignment/>
    </xf>
    <xf numFmtId="202" fontId="0" fillId="0" borderId="11" xfId="17" applyNumberFormat="1" applyFill="1" applyBorder="1" applyAlignment="1">
      <alignment/>
    </xf>
    <xf numFmtId="202" fontId="0" fillId="2" borderId="11" xfId="17" applyNumberFormat="1" applyFill="1" applyBorder="1" applyAlignment="1">
      <alignment/>
    </xf>
    <xf numFmtId="202" fontId="0" fillId="2" borderId="20" xfId="17" applyNumberFormat="1" applyFill="1" applyBorder="1" applyAlignment="1">
      <alignment/>
    </xf>
    <xf numFmtId="202" fontId="0" fillId="2" borderId="3" xfId="17" applyNumberFormat="1" applyFill="1" applyBorder="1" applyAlignment="1">
      <alignment/>
    </xf>
    <xf numFmtId="202" fontId="0" fillId="2" borderId="41" xfId="17" applyNumberFormat="1" applyFill="1" applyBorder="1" applyAlignment="1">
      <alignment/>
    </xf>
    <xf numFmtId="202" fontId="0" fillId="2" borderId="21" xfId="17" applyNumberFormat="1" applyFill="1" applyBorder="1" applyAlignment="1">
      <alignment/>
    </xf>
    <xf numFmtId="202" fontId="0" fillId="2" borderId="14" xfId="17" applyNumberFormat="1" applyFill="1" applyBorder="1" applyAlignment="1">
      <alignment/>
    </xf>
    <xf numFmtId="202" fontId="0" fillId="0" borderId="26" xfId="17" applyNumberFormat="1" applyFill="1" applyBorder="1" applyAlignment="1">
      <alignment/>
    </xf>
    <xf numFmtId="202" fontId="0" fillId="2" borderId="13" xfId="17" applyNumberFormat="1" applyFont="1" applyFill="1" applyBorder="1" applyAlignment="1">
      <alignment/>
    </xf>
    <xf numFmtId="202" fontId="0" fillId="0" borderId="29" xfId="17" applyNumberFormat="1" applyFont="1" applyFill="1" applyBorder="1" applyAlignment="1">
      <alignment/>
    </xf>
    <xf numFmtId="202" fontId="2" fillId="0" borderId="3" xfId="17" applyNumberFormat="1" applyFont="1" applyFill="1" applyBorder="1" applyAlignment="1">
      <alignment/>
    </xf>
    <xf numFmtId="202" fontId="0" fillId="2" borderId="3" xfId="0" applyNumberFormat="1" applyFill="1" applyBorder="1" applyAlignment="1">
      <alignment/>
    </xf>
    <xf numFmtId="202" fontId="0" fillId="0" borderId="14" xfId="17" applyNumberFormat="1" applyFill="1" applyBorder="1" applyAlignment="1">
      <alignment/>
    </xf>
    <xf numFmtId="202" fontId="0" fillId="2" borderId="13" xfId="0" applyNumberFormat="1" applyFill="1" applyBorder="1" applyAlignment="1">
      <alignment/>
    </xf>
    <xf numFmtId="202" fontId="0" fillId="0" borderId="14" xfId="17" applyNumberFormat="1" applyFill="1" applyBorder="1" applyAlignment="1">
      <alignment/>
    </xf>
    <xf numFmtId="202" fontId="0" fillId="0" borderId="43" xfId="17" applyNumberFormat="1" applyFill="1" applyBorder="1" applyAlignment="1">
      <alignment/>
    </xf>
    <xf numFmtId="202" fontId="0" fillId="0" borderId="3" xfId="0" applyNumberFormat="1" applyFill="1" applyBorder="1" applyAlignment="1">
      <alignment/>
    </xf>
    <xf numFmtId="202" fontId="0" fillId="0" borderId="27" xfId="17" applyNumberFormat="1" applyFill="1" applyBorder="1" applyAlignment="1">
      <alignment/>
    </xf>
    <xf numFmtId="202" fontId="0" fillId="0" borderId="21" xfId="17" applyNumberFormat="1" applyFill="1" applyBorder="1" applyAlignment="1">
      <alignment/>
    </xf>
    <xf numFmtId="202" fontId="0" fillId="2" borderId="20" xfId="0" applyNumberFormat="1" applyFill="1" applyBorder="1" applyAlignment="1">
      <alignment/>
    </xf>
    <xf numFmtId="202" fontId="0" fillId="2" borderId="22" xfId="0" applyNumberFormat="1" applyFill="1" applyBorder="1" applyAlignment="1">
      <alignment/>
    </xf>
    <xf numFmtId="202" fontId="0" fillId="0" borderId="43" xfId="17" applyNumberFormat="1" applyBorder="1" applyAlignment="1">
      <alignment vertical="center"/>
    </xf>
    <xf numFmtId="202" fontId="0" fillId="0" borderId="16" xfId="0" applyNumberFormat="1" applyFill="1" applyBorder="1" applyAlignment="1">
      <alignment/>
    </xf>
    <xf numFmtId="202" fontId="0" fillId="0" borderId="0" xfId="0" applyNumberFormat="1" applyAlignment="1">
      <alignment/>
    </xf>
    <xf numFmtId="202" fontId="0" fillId="0" borderId="44" xfId="17" applyNumberFormat="1" applyFill="1" applyBorder="1" applyAlignment="1">
      <alignment/>
    </xf>
    <xf numFmtId="202" fontId="0" fillId="0" borderId="29" xfId="17" applyNumberFormat="1" applyFill="1" applyBorder="1" applyAlignment="1">
      <alignment/>
    </xf>
    <xf numFmtId="202" fontId="0" fillId="0" borderId="14" xfId="17" applyNumberFormat="1" applyBorder="1" applyAlignment="1">
      <alignment vertical="center"/>
    </xf>
    <xf numFmtId="202" fontId="0" fillId="0" borderId="3" xfId="17" applyNumberFormat="1" applyBorder="1" applyAlignment="1">
      <alignment vertical="center"/>
    </xf>
    <xf numFmtId="202" fontId="0" fillId="2" borderId="3" xfId="17" applyNumberFormat="1" applyFill="1" applyBorder="1" applyAlignment="1">
      <alignment vertical="center"/>
    </xf>
    <xf numFmtId="202" fontId="0" fillId="2" borderId="9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2" fontId="0" fillId="0" borderId="26" xfId="17" applyNumberFormat="1" applyFont="1" applyBorder="1" applyAlignment="1">
      <alignment horizontal="center" vertical="center" wrapText="1"/>
    </xf>
    <xf numFmtId="202" fontId="0" fillId="2" borderId="26" xfId="17" applyNumberFormat="1" applyFill="1" applyBorder="1" applyAlignment="1">
      <alignment horizontal="center" vertical="center" wrapText="1"/>
    </xf>
    <xf numFmtId="202" fontId="0" fillId="2" borderId="14" xfId="17" applyNumberFormat="1" applyFill="1" applyBorder="1" applyAlignment="1">
      <alignment vertical="center"/>
    </xf>
    <xf numFmtId="202" fontId="0" fillId="2" borderId="25" xfId="17" applyNumberFormat="1" applyFill="1" applyBorder="1" applyAlignment="1">
      <alignment vertical="center"/>
    </xf>
    <xf numFmtId="202" fontId="0" fillId="0" borderId="0" xfId="0" applyNumberFormat="1" applyBorder="1" applyAlignment="1">
      <alignment/>
    </xf>
    <xf numFmtId="202" fontId="0" fillId="0" borderId="45" xfId="17" applyNumberForma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202" fontId="2" fillId="0" borderId="14" xfId="17" applyNumberFormat="1" applyFont="1" applyBorder="1" applyAlignment="1">
      <alignment vertical="center"/>
    </xf>
    <xf numFmtId="202" fontId="2" fillId="2" borderId="3" xfId="0" applyNumberFormat="1" applyFont="1" applyFill="1" applyBorder="1" applyAlignment="1">
      <alignment/>
    </xf>
    <xf numFmtId="202" fontId="2" fillId="0" borderId="3" xfId="17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203" fontId="0" fillId="0" borderId="14" xfId="23" applyNumberFormat="1" applyFont="1" applyFill="1" applyBorder="1" applyAlignment="1">
      <alignment/>
    </xf>
    <xf numFmtId="203" fontId="0" fillId="0" borderId="3" xfId="23" applyNumberFormat="1" applyFont="1" applyFill="1" applyBorder="1" applyAlignment="1">
      <alignment/>
    </xf>
    <xf numFmtId="203" fontId="0" fillId="2" borderId="3" xfId="23" applyNumberFormat="1" applyFont="1" applyFill="1" applyBorder="1" applyAlignment="1">
      <alignment/>
    </xf>
    <xf numFmtId="203" fontId="0" fillId="2" borderId="13" xfId="23" applyNumberFormat="1" applyFont="1" applyFill="1" applyBorder="1" applyAlignment="1">
      <alignment/>
    </xf>
    <xf numFmtId="203" fontId="0" fillId="0" borderId="29" xfId="23" applyNumberFormat="1" applyFont="1" applyFill="1" applyBorder="1" applyAlignment="1">
      <alignment/>
    </xf>
    <xf numFmtId="203" fontId="2" fillId="0" borderId="3" xfId="23" applyNumberFormat="1" applyFont="1" applyFill="1" applyBorder="1" applyAlignment="1">
      <alignment/>
    </xf>
    <xf numFmtId="203" fontId="0" fillId="2" borderId="3" xfId="23" applyNumberFormat="1" applyFill="1" applyBorder="1" applyAlignment="1">
      <alignment/>
    </xf>
    <xf numFmtId="203" fontId="0" fillId="0" borderId="3" xfId="23" applyNumberFormat="1" applyFill="1" applyBorder="1" applyAlignment="1">
      <alignment/>
    </xf>
    <xf numFmtId="203" fontId="0" fillId="0" borderId="14" xfId="23" applyNumberFormat="1" applyFill="1" applyBorder="1" applyAlignment="1">
      <alignment/>
    </xf>
    <xf numFmtId="203" fontId="0" fillId="2" borderId="13" xfId="23" applyNumberFormat="1" applyFill="1" applyBorder="1" applyAlignment="1">
      <alignment/>
    </xf>
    <xf numFmtId="203" fontId="0" fillId="0" borderId="3" xfId="23" applyNumberFormat="1" applyFill="1" applyBorder="1" applyAlignment="1">
      <alignment/>
    </xf>
    <xf numFmtId="203" fontId="0" fillId="0" borderId="14" xfId="23" applyNumberFormat="1" applyFill="1" applyBorder="1" applyAlignment="1">
      <alignment/>
    </xf>
    <xf numFmtId="203" fontId="0" fillId="0" borderId="43" xfId="23" applyNumberFormat="1" applyFill="1" applyBorder="1" applyAlignment="1">
      <alignment/>
    </xf>
    <xf numFmtId="203" fontId="0" fillId="0" borderId="21" xfId="23" applyNumberFormat="1" applyFill="1" applyBorder="1" applyAlignment="1">
      <alignment/>
    </xf>
    <xf numFmtId="203" fontId="0" fillId="0" borderId="20" xfId="23" applyNumberFormat="1" applyFill="1" applyBorder="1" applyAlignment="1">
      <alignment/>
    </xf>
    <xf numFmtId="203" fontId="0" fillId="2" borderId="20" xfId="23" applyNumberFormat="1" applyFill="1" applyBorder="1" applyAlignment="1">
      <alignment/>
    </xf>
    <xf numFmtId="203" fontId="0" fillId="2" borderId="22" xfId="23" applyNumberFormat="1" applyFill="1" applyBorder="1" applyAlignment="1">
      <alignment/>
    </xf>
    <xf numFmtId="203" fontId="0" fillId="0" borderId="43" xfId="23" applyNumberFormat="1" applyBorder="1" applyAlignment="1">
      <alignment vertical="center"/>
    </xf>
    <xf numFmtId="203" fontId="0" fillId="0" borderId="16" xfId="23" applyNumberFormat="1" applyFill="1" applyBorder="1" applyAlignment="1">
      <alignment/>
    </xf>
    <xf numFmtId="203" fontId="0" fillId="0" borderId="0" xfId="23" applyNumberFormat="1" applyAlignment="1">
      <alignment/>
    </xf>
    <xf numFmtId="203" fontId="0" fillId="0" borderId="44" xfId="23" applyNumberFormat="1" applyFill="1" applyBorder="1" applyAlignment="1">
      <alignment/>
    </xf>
    <xf numFmtId="203" fontId="0" fillId="0" borderId="29" xfId="23" applyNumberFormat="1" applyFill="1" applyBorder="1" applyAlignment="1">
      <alignment/>
    </xf>
    <xf numFmtId="203" fontId="0" fillId="0" borderId="14" xfId="23" applyNumberFormat="1" applyBorder="1" applyAlignment="1">
      <alignment vertical="center"/>
    </xf>
    <xf numFmtId="203" fontId="0" fillId="0" borderId="3" xfId="23" applyNumberFormat="1" applyBorder="1" applyAlignment="1">
      <alignment vertical="center"/>
    </xf>
    <xf numFmtId="203" fontId="0" fillId="0" borderId="26" xfId="23" applyNumberFormat="1" applyFill="1" applyBorder="1" applyAlignment="1">
      <alignment/>
    </xf>
    <xf numFmtId="202" fontId="2" fillId="0" borderId="26" xfId="17" applyNumberFormat="1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202" fontId="0" fillId="2" borderId="9" xfId="17" applyNumberFormat="1" applyFill="1" applyBorder="1" applyAlignment="1">
      <alignment vertical="center"/>
    </xf>
    <xf numFmtId="202" fontId="2" fillId="2" borderId="9" xfId="17" applyNumberFormat="1" applyFont="1" applyFill="1" applyBorder="1" applyAlignment="1">
      <alignment vertical="center"/>
    </xf>
    <xf numFmtId="203" fontId="0" fillId="2" borderId="9" xfId="23" applyNumberFormat="1" applyFill="1" applyBorder="1" applyAlignment="1">
      <alignment vertical="center"/>
    </xf>
    <xf numFmtId="179" fontId="0" fillId="2" borderId="9" xfId="17" applyNumberForma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202" fontId="0" fillId="0" borderId="9" xfId="0" applyNumberFormat="1" applyFill="1" applyBorder="1" applyAlignment="1">
      <alignment/>
    </xf>
    <xf numFmtId="203" fontId="0" fillId="0" borderId="45" xfId="23" applyNumberFormat="1" applyBorder="1" applyAlignment="1">
      <alignment vertical="center"/>
    </xf>
    <xf numFmtId="179" fontId="0" fillId="2" borderId="45" xfId="17" applyNumberFormat="1" applyFill="1" applyBorder="1" applyAlignment="1">
      <alignment vertical="center"/>
    </xf>
    <xf numFmtId="202" fontId="0" fillId="2" borderId="45" xfId="17" applyNumberFormat="1" applyFill="1" applyBorder="1" applyAlignment="1">
      <alignment vertical="center"/>
    </xf>
    <xf numFmtId="202" fontId="2" fillId="0" borderId="9" xfId="0" applyNumberFormat="1" applyFont="1" applyFill="1" applyBorder="1" applyAlignment="1">
      <alignment/>
    </xf>
    <xf numFmtId="0" fontId="9" fillId="0" borderId="10" xfId="22" applyFont="1" applyBorder="1">
      <alignment/>
      <protection/>
    </xf>
    <xf numFmtId="0" fontId="8" fillId="0" borderId="8" xfId="22" applyFont="1" applyBorder="1" applyAlignment="1">
      <alignment/>
      <protection/>
    </xf>
    <xf numFmtId="202" fontId="0" fillId="2" borderId="8" xfId="17" applyNumberFormat="1" applyFont="1" applyFill="1" applyBorder="1" applyAlignment="1">
      <alignment horizontal="right"/>
    </xf>
    <xf numFmtId="202" fontId="8" fillId="2" borderId="8" xfId="17" applyNumberFormat="1" applyFont="1" applyFill="1" applyBorder="1" applyAlignment="1">
      <alignment horizontal="center"/>
    </xf>
    <xf numFmtId="202" fontId="8" fillId="2" borderId="23" xfId="17" applyNumberFormat="1" applyFont="1" applyFill="1" applyBorder="1" applyAlignment="1">
      <alignment/>
    </xf>
    <xf numFmtId="0" fontId="0" fillId="0" borderId="3" xfId="22" applyFont="1" applyBorder="1">
      <alignment/>
      <protection/>
    </xf>
    <xf numFmtId="202" fontId="2" fillId="0" borderId="2" xfId="17" applyNumberFormat="1" applyFont="1" applyFill="1" applyBorder="1" applyAlignment="1">
      <alignment/>
    </xf>
    <xf numFmtId="202" fontId="2" fillId="0" borderId="2" xfId="17" applyNumberFormat="1" applyFont="1" applyFill="1" applyBorder="1" applyAlignment="1">
      <alignment/>
    </xf>
    <xf numFmtId="0" fontId="0" fillId="0" borderId="0" xfId="22" applyFont="1" applyFill="1" applyBorder="1" applyAlignment="1">
      <alignment/>
      <protection/>
    </xf>
    <xf numFmtId="0" fontId="8" fillId="0" borderId="0" xfId="22" applyFont="1" applyFill="1" applyBorder="1" applyAlignment="1">
      <alignment/>
      <protection/>
    </xf>
    <xf numFmtId="0" fontId="2" fillId="0" borderId="0" xfId="22" applyFont="1" applyFill="1" applyAlignment="1">
      <alignment horizontal="center"/>
      <protection/>
    </xf>
    <xf numFmtId="0" fontId="0" fillId="0" borderId="0" xfId="22" applyFont="1" applyFill="1" applyAlignment="1">
      <alignment horizontal="center"/>
      <protection/>
    </xf>
    <xf numFmtId="0" fontId="5" fillId="0" borderId="0" xfId="22" applyFont="1" applyFill="1" applyBorder="1" applyAlignment="1">
      <alignment horizontal="center"/>
      <protection/>
    </xf>
    <xf numFmtId="202" fontId="5" fillId="0" borderId="0" xfId="22" applyNumberFormat="1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 horizontal="center"/>
      <protection/>
    </xf>
    <xf numFmtId="0" fontId="8" fillId="0" borderId="10" xfId="22" applyFont="1" applyFill="1" applyBorder="1">
      <alignment/>
      <protection/>
    </xf>
    <xf numFmtId="202" fontId="8" fillId="0" borderId="7" xfId="22" applyNumberFormat="1" applyFont="1" applyFill="1" applyBorder="1">
      <alignment/>
      <protection/>
    </xf>
    <xf numFmtId="0" fontId="8" fillId="0" borderId="24" xfId="22" applyFont="1" applyFill="1" applyBorder="1">
      <alignment/>
      <protection/>
    </xf>
    <xf numFmtId="0" fontId="0" fillId="0" borderId="24" xfId="22" applyFont="1" applyFill="1" applyBorder="1" applyAlignment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1" xfId="22" applyFont="1" applyFill="1" applyBorder="1">
      <alignment/>
      <protection/>
    </xf>
    <xf numFmtId="0" fontId="8" fillId="0" borderId="4" xfId="22" applyFont="1" applyFill="1" applyBorder="1">
      <alignment/>
      <protection/>
    </xf>
    <xf numFmtId="0" fontId="8" fillId="0" borderId="0" xfId="22" applyFont="1" applyFill="1" applyAlignment="1">
      <alignment horizontal="center"/>
      <protection/>
    </xf>
    <xf numFmtId="0" fontId="2" fillId="0" borderId="0" xfId="22" applyFont="1" applyFill="1" applyAlignment="1">
      <alignment horizontal="center"/>
      <protection/>
    </xf>
    <xf numFmtId="0" fontId="0" fillId="0" borderId="0" xfId="22" applyFont="1" applyFill="1" applyAlignment="1">
      <alignment horizontal="center"/>
      <protection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9" xfId="22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/>
    </xf>
    <xf numFmtId="0" fontId="8" fillId="0" borderId="2" xfId="22" applyFont="1" applyFill="1" applyBorder="1">
      <alignment/>
      <protection/>
    </xf>
    <xf numFmtId="0" fontId="8" fillId="0" borderId="2" xfId="22" applyFont="1" applyFill="1" applyBorder="1" applyAlignment="1">
      <alignment/>
      <protection/>
    </xf>
    <xf numFmtId="0" fontId="8" fillId="0" borderId="3" xfId="22" applyFont="1" applyFill="1" applyBorder="1" applyAlignment="1">
      <alignment/>
      <protection/>
    </xf>
    <xf numFmtId="0" fontId="8" fillId="0" borderId="20" xfId="22" applyFont="1" applyFill="1" applyBorder="1" applyAlignment="1">
      <alignment/>
      <protection/>
    </xf>
    <xf numFmtId="0" fontId="0" fillId="0" borderId="2" xfId="22" applyFont="1" applyFill="1" applyBorder="1">
      <alignment/>
      <protection/>
    </xf>
    <xf numFmtId="0" fontId="2" fillId="0" borderId="5" xfId="22" applyFont="1" applyFill="1" applyBorder="1">
      <alignment/>
      <protection/>
    </xf>
    <xf numFmtId="0" fontId="0" fillId="0" borderId="6" xfId="22" applyFont="1" applyFill="1" applyBorder="1">
      <alignment/>
      <protection/>
    </xf>
    <xf numFmtId="0" fontId="0" fillId="0" borderId="0" xfId="22" applyFont="1" applyFill="1">
      <alignment/>
      <protection/>
    </xf>
    <xf numFmtId="14" fontId="8" fillId="0" borderId="0" xfId="22" applyNumberFormat="1" applyFont="1" applyFill="1" applyAlignment="1">
      <alignment horizontal="center"/>
      <protection/>
    </xf>
    <xf numFmtId="0" fontId="3" fillId="0" borderId="0" xfId="22" applyFont="1" applyFill="1">
      <alignment/>
      <protection/>
    </xf>
    <xf numFmtId="4" fontId="3" fillId="0" borderId="0" xfId="22" applyNumberFormat="1" applyFont="1" applyFill="1">
      <alignment/>
      <protection/>
    </xf>
    <xf numFmtId="4" fontId="3" fillId="0" borderId="4" xfId="22" applyNumberFormat="1" applyFont="1" applyFill="1" applyBorder="1">
      <alignment/>
      <protection/>
    </xf>
    <xf numFmtId="4" fontId="8" fillId="0" borderId="0" xfId="22" applyNumberFormat="1" applyFont="1" applyFill="1">
      <alignment/>
      <protection/>
    </xf>
    <xf numFmtId="0" fontId="0" fillId="0" borderId="23" xfId="0" applyBorder="1" applyAlignment="1">
      <alignment horizontal="center"/>
    </xf>
    <xf numFmtId="0" fontId="8" fillId="0" borderId="0" xfId="22" applyFont="1" applyFill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6" xfId="22" applyFont="1" applyFill="1" applyBorder="1" applyAlignment="1">
      <alignment horizontal="center"/>
      <protection/>
    </xf>
    <xf numFmtId="0" fontId="5" fillId="0" borderId="25" xfId="22" applyFont="1" applyFill="1" applyBorder="1" applyAlignment="1">
      <alignment horizontal="center"/>
      <protection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25" xfId="22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23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2" fillId="0" borderId="0" xfId="22" applyFont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02" fontId="0" fillId="0" borderId="5" xfId="17" applyNumberFormat="1" applyFont="1" applyBorder="1" applyAlignment="1">
      <alignment horizontal="center"/>
    </xf>
    <xf numFmtId="202" fontId="0" fillId="0" borderId="6" xfId="17" applyNumberFormat="1" applyFont="1" applyBorder="1" applyAlignment="1">
      <alignment horizontal="center"/>
    </xf>
    <xf numFmtId="202" fontId="0" fillId="0" borderId="25" xfId="17" applyNumberFormat="1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ep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GridLines="0" tabSelected="1" zoomScale="50" zoomScaleNormal="5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67" sqref="E67"/>
    </sheetView>
  </sheetViews>
  <sheetFormatPr defaultColWidth="11.5546875" defaultRowHeight="18.75"/>
  <cols>
    <col min="1" max="1" width="10.77734375" style="1" customWidth="1"/>
    <col min="2" max="2" width="7.10546875" style="0" customWidth="1"/>
    <col min="3" max="3" width="5.88671875" style="0" customWidth="1"/>
    <col min="4" max="4" width="39.6640625" style="0" customWidth="1"/>
    <col min="5" max="6" width="15.88671875" style="0" customWidth="1"/>
    <col min="7" max="8" width="13.4453125" style="0" customWidth="1"/>
    <col min="9" max="9" width="13.4453125" style="0" bestFit="1" customWidth="1"/>
    <col min="10" max="10" width="13.4453125" style="0" customWidth="1"/>
    <col min="11" max="11" width="14.5546875" style="0" bestFit="1" customWidth="1"/>
    <col min="12" max="12" width="15.6640625" style="0" customWidth="1"/>
    <col min="15" max="15" width="14.10546875" style="0" customWidth="1"/>
  </cols>
  <sheetData>
    <row r="1" spans="1:15" ht="18.75">
      <c r="A1" s="439" t="s">
        <v>538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8.75">
      <c r="A2" s="438" t="s">
        <v>516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4" spans="1:15" ht="28.5">
      <c r="A4" s="444" t="s">
        <v>147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6"/>
    </row>
    <row r="5" spans="1:15" ht="28.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" s="4" customFormat="1" ht="21">
      <c r="A6" s="2" t="s">
        <v>51</v>
      </c>
      <c r="B6" s="3"/>
    </row>
    <row r="7" spans="1:15" s="21" customFormat="1" ht="18.75">
      <c r="A7" s="28" t="s">
        <v>515</v>
      </c>
      <c r="B7" s="27"/>
      <c r="C7" s="17"/>
      <c r="D7" s="20"/>
      <c r="E7" s="440">
        <v>2005</v>
      </c>
      <c r="F7" s="441"/>
      <c r="G7" s="441"/>
      <c r="H7" s="441"/>
      <c r="I7" s="441"/>
      <c r="J7" s="268"/>
      <c r="K7" s="184"/>
      <c r="L7" s="184"/>
      <c r="M7" s="442" t="s">
        <v>495</v>
      </c>
      <c r="N7" s="443"/>
      <c r="O7" s="73" t="s">
        <v>145</v>
      </c>
    </row>
    <row r="8" spans="1:15" s="21" customFormat="1" ht="18.75">
      <c r="A8" s="42"/>
      <c r="B8" s="140"/>
      <c r="C8" s="141"/>
      <c r="D8" s="141"/>
      <c r="E8" s="74" t="s">
        <v>182</v>
      </c>
      <c r="F8" s="143" t="str">
        <f>+E8</f>
        <v>Ingreso</v>
      </c>
      <c r="G8" s="143" t="s">
        <v>463</v>
      </c>
      <c r="H8" s="342"/>
      <c r="I8" s="143" t="s">
        <v>185</v>
      </c>
      <c r="J8" s="143" t="str">
        <f>+I8</f>
        <v>Egreso</v>
      </c>
      <c r="K8" s="71" t="s">
        <v>230</v>
      </c>
      <c r="L8" s="348"/>
      <c r="M8" s="73"/>
      <c r="N8" s="71"/>
      <c r="O8" s="74" t="s">
        <v>85</v>
      </c>
    </row>
    <row r="9" spans="1:15" s="21" customFormat="1" ht="18.75">
      <c r="A9" s="42" t="s">
        <v>50</v>
      </c>
      <c r="B9" s="30"/>
      <c r="C9" s="30"/>
      <c r="D9" s="30"/>
      <c r="E9" s="74" t="s">
        <v>423</v>
      </c>
      <c r="F9" s="143" t="s">
        <v>217</v>
      </c>
      <c r="G9" s="143" t="s">
        <v>464</v>
      </c>
      <c r="H9" s="342" t="s">
        <v>183</v>
      </c>
      <c r="I9" s="74" t="s">
        <v>423</v>
      </c>
      <c r="J9" s="143" t="s">
        <v>217</v>
      </c>
      <c r="K9" s="143" t="s">
        <v>424</v>
      </c>
      <c r="L9" s="342" t="s">
        <v>218</v>
      </c>
      <c r="M9" s="74"/>
      <c r="N9" s="143"/>
      <c r="O9" s="74" t="s">
        <v>146</v>
      </c>
    </row>
    <row r="10" spans="1:15" s="22" customFormat="1" ht="18.75">
      <c r="A10" s="167" t="s">
        <v>142</v>
      </c>
      <c r="B10" s="168" t="s">
        <v>143</v>
      </c>
      <c r="C10" s="436" t="s">
        <v>144</v>
      </c>
      <c r="D10" s="437"/>
      <c r="E10" s="75"/>
      <c r="F10" s="142"/>
      <c r="G10" s="142" t="s">
        <v>231</v>
      </c>
      <c r="H10" s="343" t="s">
        <v>184</v>
      </c>
      <c r="I10" s="75"/>
      <c r="J10" s="142"/>
      <c r="K10" s="142" t="s">
        <v>231</v>
      </c>
      <c r="L10" s="343" t="s">
        <v>184</v>
      </c>
      <c r="M10" s="75" t="s">
        <v>49</v>
      </c>
      <c r="N10" s="142" t="s">
        <v>21</v>
      </c>
      <c r="O10" s="75" t="s">
        <v>84</v>
      </c>
    </row>
    <row r="11" spans="1:15" s="4" customFormat="1" ht="18.75">
      <c r="A11" s="6"/>
      <c r="B11" s="7"/>
      <c r="C11" s="7"/>
      <c r="D11" s="7"/>
      <c r="E11" s="25"/>
      <c r="F11" s="25"/>
      <c r="G11" s="25"/>
      <c r="H11" s="344"/>
      <c r="I11" s="25"/>
      <c r="J11" s="25"/>
      <c r="K11" s="25"/>
      <c r="L11" s="344"/>
      <c r="M11" s="25"/>
      <c r="N11" s="25"/>
      <c r="O11" s="34"/>
    </row>
    <row r="12" spans="1:15" s="4" customFormat="1" ht="18.75">
      <c r="A12" s="8" t="s">
        <v>53</v>
      </c>
      <c r="B12" s="9"/>
      <c r="C12" s="7"/>
      <c r="D12" s="7"/>
      <c r="E12" s="25"/>
      <c r="F12" s="25"/>
      <c r="G12" s="25"/>
      <c r="H12" s="344"/>
      <c r="I12" s="25"/>
      <c r="J12" s="25"/>
      <c r="K12" s="25"/>
      <c r="L12" s="344"/>
      <c r="M12" s="25"/>
      <c r="N12" s="25"/>
      <c r="O12" s="25"/>
    </row>
    <row r="13" spans="1:15" s="4" customFormat="1" ht="19.5" thickBot="1">
      <c r="A13" s="6"/>
      <c r="B13" s="7">
        <v>1</v>
      </c>
      <c r="C13" s="9" t="s">
        <v>494</v>
      </c>
      <c r="D13" s="7"/>
      <c r="E13" s="331">
        <f>+E15+E22+E26+E31</f>
        <v>1712584</v>
      </c>
      <c r="F13" s="331">
        <f>+F15+F22+F26+F31</f>
        <v>353057</v>
      </c>
      <c r="G13" s="331">
        <f>+G15+G22+G26+G31+G40</f>
        <v>117438</v>
      </c>
      <c r="H13" s="345">
        <f>SUM(E13:G13)</f>
        <v>2183079</v>
      </c>
      <c r="I13" s="331">
        <f>+I15+I22+I26+I31</f>
        <v>2294567</v>
      </c>
      <c r="J13" s="331">
        <f>+J15+J22+J26+J31</f>
        <v>312761</v>
      </c>
      <c r="K13" s="331">
        <f>+K15+K22+K26+K31</f>
        <v>100175</v>
      </c>
      <c r="L13" s="345">
        <f>SUM(I13:K13)</f>
        <v>2707503</v>
      </c>
      <c r="M13" s="331">
        <f>+H13-L13</f>
        <v>-524424</v>
      </c>
      <c r="N13" s="371">
        <f>IF(H13=0,0,(L13/H13-1))</f>
        <v>0.24022218160680398</v>
      </c>
      <c r="O13" s="175"/>
    </row>
    <row r="14" spans="1:15" s="4" customFormat="1" ht="19.5" thickTop="1">
      <c r="A14" s="6"/>
      <c r="B14" s="7"/>
      <c r="C14" s="7"/>
      <c r="D14" s="7"/>
      <c r="E14" s="316"/>
      <c r="F14" s="316"/>
      <c r="G14" s="316"/>
      <c r="H14" s="346"/>
      <c r="I14" s="316"/>
      <c r="J14" s="316"/>
      <c r="K14" s="316"/>
      <c r="L14" s="346"/>
      <c r="M14" s="316"/>
      <c r="N14" s="355"/>
      <c r="O14" s="25"/>
    </row>
    <row r="15" spans="1:15" s="4" customFormat="1" ht="19.5" thickBot="1">
      <c r="A15" s="6"/>
      <c r="B15" s="7">
        <v>1.1</v>
      </c>
      <c r="C15" s="7" t="s">
        <v>0</v>
      </c>
      <c r="D15" s="7"/>
      <c r="E15" s="331">
        <f>SUM(E16:E20)</f>
        <v>1254825</v>
      </c>
      <c r="F15" s="331">
        <f>SUM(F16:F20)</f>
        <v>277280</v>
      </c>
      <c r="G15" s="331">
        <f>SUM(G16:G20)</f>
        <v>0</v>
      </c>
      <c r="H15" s="345">
        <f aca="true" t="shared" si="0" ref="H15:H20">SUM(E15:G15)</f>
        <v>1532105</v>
      </c>
      <c r="I15" s="331">
        <f>SUM(I16:I20)</f>
        <v>1891684</v>
      </c>
      <c r="J15" s="331">
        <f>SUM(J16:J20)</f>
        <v>270240</v>
      </c>
      <c r="K15" s="331">
        <f>SUM(K16:K20)</f>
        <v>1415</v>
      </c>
      <c r="L15" s="345">
        <f aca="true" t="shared" si="1" ref="L15:L20">SUM(I15:K15)</f>
        <v>2163339</v>
      </c>
      <c r="M15" s="331">
        <f aca="true" t="shared" si="2" ref="M15:M20">+H15-L15</f>
        <v>-631234</v>
      </c>
      <c r="N15" s="371">
        <f aca="true" t="shared" si="3" ref="N15:N20">IF(H15=0,0,(L15/H15-1))</f>
        <v>0.4120043991762967</v>
      </c>
      <c r="O15" s="175"/>
    </row>
    <row r="16" spans="1:15" s="4" customFormat="1" ht="19.5" thickTop="1">
      <c r="A16" s="6">
        <v>4301</v>
      </c>
      <c r="B16" s="7"/>
      <c r="C16" s="7" t="s">
        <v>222</v>
      </c>
      <c r="D16" s="4" t="s">
        <v>221</v>
      </c>
      <c r="E16" s="332">
        <f>+'Serv. Personales "B"'!E13</f>
        <v>636861</v>
      </c>
      <c r="F16" s="332">
        <f>+'Serv. Personales "B"'!$E$21</f>
        <v>90980</v>
      </c>
      <c r="G16" s="332">
        <f>+'Serv. Personales "B"'!E29</f>
        <v>0</v>
      </c>
      <c r="H16" s="347">
        <f t="shared" si="0"/>
        <v>727841</v>
      </c>
      <c r="I16" s="332">
        <f>+'Serv. Personales "B"'!F13</f>
        <v>867626</v>
      </c>
      <c r="J16" s="332">
        <f>+'Serv. Personales "B"'!F21</f>
        <v>123946</v>
      </c>
      <c r="K16" s="332">
        <f>+'Serv. Personales "B"'!F29</f>
        <v>0</v>
      </c>
      <c r="L16" s="347">
        <f t="shared" si="1"/>
        <v>991572</v>
      </c>
      <c r="M16" s="332">
        <f t="shared" si="2"/>
        <v>-263731</v>
      </c>
      <c r="N16" s="372">
        <f t="shared" si="3"/>
        <v>0.36234699611591004</v>
      </c>
      <c r="O16" s="176"/>
    </row>
    <row r="17" spans="1:15" s="4" customFormat="1" ht="18.75">
      <c r="A17" s="6">
        <v>4301</v>
      </c>
      <c r="C17" s="7" t="s">
        <v>223</v>
      </c>
      <c r="D17" s="7" t="s">
        <v>219</v>
      </c>
      <c r="E17" s="295">
        <f>+'Serv. Personales Cont. "C"'!E14</f>
        <v>541955</v>
      </c>
      <c r="F17" s="295">
        <f>+'Serv. Personales Cont. "C"'!$E$24</f>
        <v>77422</v>
      </c>
      <c r="G17" s="295">
        <f>+'Serv. Personales Cont. "C"'!E34</f>
        <v>0</v>
      </c>
      <c r="H17" s="315">
        <f t="shared" si="0"/>
        <v>619377</v>
      </c>
      <c r="I17" s="295">
        <f>+'Serv. Personales Cont. "C"'!F14</f>
        <v>510786</v>
      </c>
      <c r="J17" s="295">
        <f>+'Serv. Personales Cont. "C"'!F24</f>
        <v>72969</v>
      </c>
      <c r="K17" s="295">
        <f>+'Serv. Personales Cont. "C"'!F34</f>
        <v>5</v>
      </c>
      <c r="L17" s="315">
        <f t="shared" si="1"/>
        <v>583760</v>
      </c>
      <c r="M17" s="295">
        <f t="shared" si="2"/>
        <v>35617</v>
      </c>
      <c r="N17" s="356">
        <f t="shared" si="3"/>
        <v>-0.05750455699840329</v>
      </c>
      <c r="O17" s="151"/>
    </row>
    <row r="18" spans="1:15" s="4" customFormat="1" ht="18.75">
      <c r="A18" s="6">
        <v>4301</v>
      </c>
      <c r="B18" s="7"/>
      <c r="C18" s="7" t="s">
        <v>226</v>
      </c>
      <c r="D18" s="7" t="s">
        <v>220</v>
      </c>
      <c r="E18" s="295">
        <f>+'Serv. Personales Cont. "C"'!E48</f>
        <v>68332</v>
      </c>
      <c r="F18" s="295">
        <f>+'Serv. Personales Cont. "C"'!E53</f>
        <v>9762</v>
      </c>
      <c r="G18" s="295">
        <f>+'Serv. Personales Cont. "C"'!E58</f>
        <v>0</v>
      </c>
      <c r="H18" s="315">
        <f t="shared" si="0"/>
        <v>78094</v>
      </c>
      <c r="I18" s="295">
        <f>+'Serv. Personales Cont. "C"'!F48</f>
        <v>184065</v>
      </c>
      <c r="J18" s="295">
        <f>+'Serv. Personales Cont. "C"'!F53</f>
        <v>26295</v>
      </c>
      <c r="K18" s="295">
        <f>+'Serv. Personales Cont. "C"'!F58</f>
        <v>1410</v>
      </c>
      <c r="L18" s="315">
        <f t="shared" si="1"/>
        <v>211770</v>
      </c>
      <c r="M18" s="295">
        <f t="shared" si="2"/>
        <v>-133676</v>
      </c>
      <c r="N18" s="356">
        <f t="shared" si="3"/>
        <v>1.7117320152636566</v>
      </c>
      <c r="O18" s="151"/>
    </row>
    <row r="19" spans="1:15" s="4" customFormat="1" ht="18.75">
      <c r="A19" s="6">
        <v>4301</v>
      </c>
      <c r="C19" s="4" t="s">
        <v>227</v>
      </c>
      <c r="D19" s="4" t="s">
        <v>496</v>
      </c>
      <c r="E19" s="295">
        <f>+'Pago de Contribuciones "D"'!E14</f>
        <v>7677</v>
      </c>
      <c r="F19" s="295">
        <f>+'Pago de Contribuciones "D"'!$E$27</f>
        <v>99116</v>
      </c>
      <c r="G19" s="295">
        <f>+'Pago de Contribuciones "D"'!E40</f>
        <v>0</v>
      </c>
      <c r="H19" s="315">
        <f t="shared" si="0"/>
        <v>106793</v>
      </c>
      <c r="I19" s="295">
        <f>+'Pago de Contribuciones "D"'!F14</f>
        <v>329207</v>
      </c>
      <c r="J19" s="295">
        <f>+'Pago de Contribuciones "D"'!F27</f>
        <v>47030</v>
      </c>
      <c r="K19" s="295">
        <f>+'Pago de Contribuciones "D"'!F40</f>
        <v>0</v>
      </c>
      <c r="L19" s="315">
        <f t="shared" si="1"/>
        <v>376237</v>
      </c>
      <c r="M19" s="295">
        <f t="shared" si="2"/>
        <v>-269444</v>
      </c>
      <c r="N19" s="356">
        <f t="shared" si="3"/>
        <v>2.5230492635285082</v>
      </c>
      <c r="O19" s="151"/>
    </row>
    <row r="20" spans="1:15" s="4" customFormat="1" ht="18.75">
      <c r="A20" s="6">
        <v>4308</v>
      </c>
      <c r="B20" s="7"/>
      <c r="C20" s="7" t="s">
        <v>228</v>
      </c>
      <c r="D20" s="7" t="s">
        <v>38</v>
      </c>
      <c r="E20" s="295"/>
      <c r="F20" s="295"/>
      <c r="G20" s="295"/>
      <c r="H20" s="315">
        <f t="shared" si="0"/>
        <v>0</v>
      </c>
      <c r="I20" s="295"/>
      <c r="J20" s="295"/>
      <c r="K20" s="295"/>
      <c r="L20" s="315">
        <f t="shared" si="1"/>
        <v>0</v>
      </c>
      <c r="M20" s="295">
        <f t="shared" si="2"/>
        <v>0</v>
      </c>
      <c r="N20" s="356">
        <f t="shared" si="3"/>
        <v>0</v>
      </c>
      <c r="O20" s="151"/>
    </row>
    <row r="21" spans="1:15" s="4" customFormat="1" ht="18.75">
      <c r="A21" s="6"/>
      <c r="B21" s="7"/>
      <c r="C21" s="7"/>
      <c r="D21" s="7"/>
      <c r="E21" s="316"/>
      <c r="F21" s="316"/>
      <c r="G21" s="316"/>
      <c r="H21" s="346"/>
      <c r="I21" s="316"/>
      <c r="J21" s="316"/>
      <c r="K21" s="316"/>
      <c r="L21" s="346"/>
      <c r="M21" s="316"/>
      <c r="N21" s="355"/>
      <c r="O21" s="25"/>
    </row>
    <row r="22" spans="1:15" s="4" customFormat="1" ht="19.5" thickBot="1">
      <c r="A22" s="6"/>
      <c r="B22" s="7"/>
      <c r="C22" s="7" t="s">
        <v>40</v>
      </c>
      <c r="D22" s="7"/>
      <c r="E22" s="331">
        <f>+E23+E24</f>
        <v>120488</v>
      </c>
      <c r="F22" s="331">
        <f>+F23+F24</f>
        <v>41329</v>
      </c>
      <c r="G22" s="331">
        <f>+G23+G24</f>
        <v>120544</v>
      </c>
      <c r="H22" s="345">
        <f>SUM(E22:G22)</f>
        <v>282361</v>
      </c>
      <c r="I22" s="331">
        <f>+I23+I24</f>
        <v>233152</v>
      </c>
      <c r="J22" s="331">
        <f>+J23+J24</f>
        <v>33309</v>
      </c>
      <c r="K22" s="331">
        <f>+K23+K24</f>
        <v>85914</v>
      </c>
      <c r="L22" s="345">
        <f>SUM(I22:K22)</f>
        <v>352375</v>
      </c>
      <c r="M22" s="331">
        <f>+H22-L22</f>
        <v>-70014</v>
      </c>
      <c r="N22" s="371">
        <f>IF(H22=0,0,(L22/H22-1))</f>
        <v>0.24795917283194213</v>
      </c>
      <c r="O22" s="175"/>
    </row>
    <row r="23" spans="1:15" s="4" customFormat="1" ht="19.5" thickTop="1">
      <c r="A23" s="6">
        <v>4302</v>
      </c>
      <c r="B23" s="7">
        <v>1.2</v>
      </c>
      <c r="C23" s="7"/>
      <c r="D23" s="7" t="s">
        <v>55</v>
      </c>
      <c r="E23" s="332">
        <f>+'Materiales y Sumnistros "E"'!E14</f>
        <v>23642</v>
      </c>
      <c r="F23" s="332">
        <f>+'Materiales y Sumnistros "E"'!$E$28</f>
        <v>8110</v>
      </c>
      <c r="G23" s="332">
        <f>+'Materiales y Sumnistros "E"'!E42</f>
        <v>23653</v>
      </c>
      <c r="H23" s="347">
        <f>SUM(E23:G23)</f>
        <v>55405</v>
      </c>
      <c r="I23" s="332">
        <f>+'Materiales y Sumnistros "E"'!F14</f>
        <v>47696</v>
      </c>
      <c r="J23" s="332">
        <f>+'Materiales y Sumnistros "E"'!F28</f>
        <v>6814</v>
      </c>
      <c r="K23" s="332">
        <f>+'Materiales y Sumnistros "E"'!F42</f>
        <v>20101</v>
      </c>
      <c r="L23" s="347">
        <f>SUM(I23:K23)</f>
        <v>74611</v>
      </c>
      <c r="M23" s="332">
        <f>+H23-L23</f>
        <v>-19206</v>
      </c>
      <c r="N23" s="372">
        <f>IF(H23=0,0,(L23/H23-1))</f>
        <v>0.34664741449327674</v>
      </c>
      <c r="O23" s="176"/>
    </row>
    <row r="24" spans="1:15" s="4" customFormat="1" ht="18.75">
      <c r="A24" s="6">
        <v>4303</v>
      </c>
      <c r="B24" s="7">
        <v>1.3</v>
      </c>
      <c r="C24" s="7"/>
      <c r="D24" s="7" t="s">
        <v>42</v>
      </c>
      <c r="E24" s="332">
        <f>+'Servicios Generales "F"'!E14</f>
        <v>96846</v>
      </c>
      <c r="F24" s="332">
        <f>+'Servicios Generales "F"'!$E$32</f>
        <v>33219</v>
      </c>
      <c r="G24" s="332">
        <f>+'Servicios Generales "F"'!E50</f>
        <v>96891</v>
      </c>
      <c r="H24" s="347">
        <f>SUM(E24:G24)</f>
        <v>226956</v>
      </c>
      <c r="I24" s="332">
        <f>+'Servicios Generales "F"'!F14</f>
        <v>185456</v>
      </c>
      <c r="J24" s="332">
        <f>+'Servicios Generales "F"'!F32</f>
        <v>26495</v>
      </c>
      <c r="K24" s="332">
        <f>+'Servicios Generales "F"'!F50</f>
        <v>65813</v>
      </c>
      <c r="L24" s="347">
        <f>SUM(I24:K24)</f>
        <v>277764</v>
      </c>
      <c r="M24" s="332">
        <f>+H24-L24</f>
        <v>-50808</v>
      </c>
      <c r="N24" s="372">
        <f>IF(H24=0,0,(L24/H24-1))</f>
        <v>0.22386718130386507</v>
      </c>
      <c r="O24" s="176"/>
    </row>
    <row r="25" spans="1:15" s="4" customFormat="1" ht="18.75">
      <c r="A25" s="6"/>
      <c r="B25" s="7"/>
      <c r="C25" s="7"/>
      <c r="D25" s="7"/>
      <c r="E25" s="316"/>
      <c r="F25" s="316"/>
      <c r="G25" s="316"/>
      <c r="H25" s="346"/>
      <c r="I25" s="316"/>
      <c r="J25" s="316"/>
      <c r="K25" s="316"/>
      <c r="L25" s="346"/>
      <c r="M25" s="316"/>
      <c r="N25" s="355"/>
      <c r="O25" s="25"/>
    </row>
    <row r="26" spans="1:15" s="4" customFormat="1" ht="19.5" thickBot="1">
      <c r="A26" s="6"/>
      <c r="B26" s="7"/>
      <c r="C26" s="7" t="s">
        <v>11</v>
      </c>
      <c r="D26" s="7"/>
      <c r="E26" s="331">
        <f>SUM(E27:E29)</f>
        <v>418</v>
      </c>
      <c r="F26" s="331">
        <f>SUM(F27:F29)</f>
        <v>34448</v>
      </c>
      <c r="G26" s="331">
        <f>SUM(G27:G29)</f>
        <v>20547</v>
      </c>
      <c r="H26" s="345">
        <f>SUM(E26:G26)</f>
        <v>55413</v>
      </c>
      <c r="I26" s="331">
        <f>SUM(I27:I29)</f>
        <v>64480</v>
      </c>
      <c r="J26" s="331">
        <f>SUM(J27:J29)</f>
        <v>9212</v>
      </c>
      <c r="K26" s="331">
        <f>SUM(K27:K29)</f>
        <v>12846</v>
      </c>
      <c r="L26" s="345">
        <f>SUM(I26:K26)</f>
        <v>86538</v>
      </c>
      <c r="M26" s="331">
        <f>+H26-L26</f>
        <v>-31125</v>
      </c>
      <c r="N26" s="371">
        <f>IF(H26=0,0,(L26/H26-1))</f>
        <v>0.5616912998754804</v>
      </c>
      <c r="O26" s="175"/>
    </row>
    <row r="27" spans="1:15" s="4" customFormat="1" ht="19.5" thickTop="1">
      <c r="A27" s="6">
        <v>4304</v>
      </c>
      <c r="B27" s="7">
        <v>1.4</v>
      </c>
      <c r="C27" s="7"/>
      <c r="D27" s="7" t="s">
        <v>120</v>
      </c>
      <c r="E27" s="332">
        <f>+'Inversión Consolidado "G"'!E14</f>
        <v>418</v>
      </c>
      <c r="F27" s="332">
        <f>+'Inversión Consolidado "G"'!$E$33</f>
        <v>2418</v>
      </c>
      <c r="G27" s="332">
        <f>+'Inversión Consolidado "G"'!E52</f>
        <v>11630</v>
      </c>
      <c r="H27" s="347">
        <f>SUM(E27:G27)</f>
        <v>14466</v>
      </c>
      <c r="I27" s="332">
        <f>+'Inversión Consolidado "G"'!F14</f>
        <v>48382</v>
      </c>
      <c r="J27" s="332">
        <f>+'Inversión Consolidado "G"'!F33</f>
        <v>6912</v>
      </c>
      <c r="K27" s="332">
        <f>+'Inversión Consolidado "G"'!F52</f>
        <v>10819</v>
      </c>
      <c r="L27" s="347">
        <f>SUM(I27:K27)</f>
        <v>66113</v>
      </c>
      <c r="M27" s="332">
        <f>+H27-L27</f>
        <v>-51647</v>
      </c>
      <c r="N27" s="372">
        <f>IF(H27=0,0,(L27/H27-1))</f>
        <v>3.570233651320337</v>
      </c>
      <c r="O27" s="176"/>
    </row>
    <row r="28" spans="1:15" s="4" customFormat="1" ht="18.75">
      <c r="A28" s="6">
        <v>4305</v>
      </c>
      <c r="B28" s="7">
        <v>1.5</v>
      </c>
      <c r="C28" s="7"/>
      <c r="D28" s="7" t="s">
        <v>12</v>
      </c>
      <c r="E28" s="332">
        <f>+'Inversión Consolidado "G"'!E25</f>
        <v>0</v>
      </c>
      <c r="F28" s="332">
        <f>+'Inversión Consolidado "G"'!$E$44</f>
        <v>0</v>
      </c>
      <c r="G28" s="332">
        <f>+'Inversión Consolidado "G"'!E63</f>
        <v>7296</v>
      </c>
      <c r="H28" s="347">
        <f>SUM(E28:G28)</f>
        <v>7296</v>
      </c>
      <c r="I28" s="332">
        <f>+'Inversión Consolidado "G"'!F25</f>
        <v>0</v>
      </c>
      <c r="J28" s="332">
        <f>+'Inversión Consolidado "G"'!F44</f>
        <v>0</v>
      </c>
      <c r="K28" s="332">
        <f>+'Inversión Consolidado "G"'!F63</f>
        <v>0</v>
      </c>
      <c r="L28" s="347">
        <f>SUM(I28:K28)</f>
        <v>0</v>
      </c>
      <c r="M28" s="332">
        <f>+H28-L28</f>
        <v>7296</v>
      </c>
      <c r="N28" s="372">
        <f>IF(H28=0,0,(L28/H28-1))</f>
        <v>-1</v>
      </c>
      <c r="O28" s="176"/>
    </row>
    <row r="29" spans="1:15" s="4" customFormat="1" ht="18.75">
      <c r="A29" s="6">
        <v>4306</v>
      </c>
      <c r="B29" s="7">
        <v>1.6</v>
      </c>
      <c r="C29" s="7"/>
      <c r="D29" s="7" t="s">
        <v>459</v>
      </c>
      <c r="E29" s="332">
        <f>+'Inversión Consolidado "G"'!E28</f>
        <v>0</v>
      </c>
      <c r="F29" s="332">
        <f>+'Inversión Consolidado "G"'!$E$47</f>
        <v>32030</v>
      </c>
      <c r="G29" s="332">
        <f>+'Inversión Consolidado "G"'!E66</f>
        <v>1621</v>
      </c>
      <c r="H29" s="347">
        <f>SUM(E29:G29)</f>
        <v>33651</v>
      </c>
      <c r="I29" s="332">
        <f>+'Inversión Consolidado "G"'!F28</f>
        <v>16098</v>
      </c>
      <c r="J29" s="332">
        <f>+'Inversión Consolidado "G"'!F47</f>
        <v>2300</v>
      </c>
      <c r="K29" s="332">
        <f>+'Inversión Consolidado "G"'!F66</f>
        <v>2027</v>
      </c>
      <c r="L29" s="347">
        <f>SUM(I29:K29)</f>
        <v>20425</v>
      </c>
      <c r="M29" s="332">
        <f>+H29-L29</f>
        <v>13226</v>
      </c>
      <c r="N29" s="372">
        <f>IF(H29=0,0,(L29/H29-1))</f>
        <v>-0.3930343823363347</v>
      </c>
      <c r="O29" s="176"/>
    </row>
    <row r="30" spans="1:15" s="4" customFormat="1" ht="18.75">
      <c r="A30" s="6"/>
      <c r="B30" s="7"/>
      <c r="C30" s="7"/>
      <c r="D30" s="7"/>
      <c r="E30" s="316"/>
      <c r="F30" s="316"/>
      <c r="G30" s="316"/>
      <c r="H30" s="346"/>
      <c r="I30" s="316"/>
      <c r="J30" s="316"/>
      <c r="K30" s="316"/>
      <c r="L30" s="346"/>
      <c r="M30" s="316"/>
      <c r="N30" s="355"/>
      <c r="O30" s="25"/>
    </row>
    <row r="31" spans="1:15" s="4" customFormat="1" ht="19.5" thickBot="1">
      <c r="A31" s="6"/>
      <c r="B31" s="7">
        <v>2</v>
      </c>
      <c r="C31" s="7" t="s">
        <v>41</v>
      </c>
      <c r="D31" s="7"/>
      <c r="E31" s="331">
        <f>SUM(E32:E38)</f>
        <v>336853</v>
      </c>
      <c r="F31" s="338"/>
      <c r="G31" s="338"/>
      <c r="H31" s="345">
        <f aca="true" t="shared" si="4" ref="H31:H38">SUM(E31:G31)</f>
        <v>336853</v>
      </c>
      <c r="I31" s="331">
        <f>SUM(I32:I38)</f>
        <v>105251</v>
      </c>
      <c r="J31" s="331"/>
      <c r="K31" s="331"/>
      <c r="L31" s="345">
        <f aca="true" t="shared" si="5" ref="L31:L38">SUM(I31:K31)</f>
        <v>105251</v>
      </c>
      <c r="M31" s="331">
        <f aca="true" t="shared" si="6" ref="M31:M38">+H31-L31</f>
        <v>231602</v>
      </c>
      <c r="N31" s="371">
        <f aca="true" t="shared" si="7" ref="N31:N38">IF(H31=0,0,(L31/H31-1))</f>
        <v>-0.6875461996776042</v>
      </c>
      <c r="O31" s="175"/>
    </row>
    <row r="32" spans="1:15" s="4" customFormat="1" ht="19.5" thickTop="1">
      <c r="A32" s="6">
        <v>4308</v>
      </c>
      <c r="B32" s="7">
        <v>2.1</v>
      </c>
      <c r="C32" s="7"/>
      <c r="D32" s="7" t="s">
        <v>23</v>
      </c>
      <c r="E32" s="332">
        <f>+'Programas Extraordinarios "I"'!E13</f>
        <v>9226</v>
      </c>
      <c r="F32" s="333"/>
      <c r="G32" s="333"/>
      <c r="H32" s="347">
        <f t="shared" si="4"/>
        <v>9226</v>
      </c>
      <c r="I32" s="332">
        <f>+'Programas Extraordinarios "I"'!E85</f>
        <v>6942</v>
      </c>
      <c r="J32" s="333"/>
      <c r="K32" s="333"/>
      <c r="L32" s="347">
        <f t="shared" si="5"/>
        <v>6942</v>
      </c>
      <c r="M32" s="332">
        <f t="shared" si="6"/>
        <v>2284</v>
      </c>
      <c r="N32" s="372">
        <f t="shared" si="7"/>
        <v>-0.2475612399739866</v>
      </c>
      <c r="O32" s="176"/>
    </row>
    <row r="33" spans="1:15" s="4" customFormat="1" ht="18.75">
      <c r="A33" s="6">
        <v>4308</v>
      </c>
      <c r="B33" s="7">
        <v>2.2</v>
      </c>
      <c r="C33" s="7"/>
      <c r="D33" s="7" t="s">
        <v>37</v>
      </c>
      <c r="E33" s="332">
        <f>+'Programas Extraordinarios "I"'!F14</f>
        <v>0</v>
      </c>
      <c r="F33" s="333"/>
      <c r="G33" s="333"/>
      <c r="H33" s="347">
        <f t="shared" si="4"/>
        <v>0</v>
      </c>
      <c r="I33" s="332">
        <f>+'Programas Extraordinarios "I"'!F85</f>
        <v>19448</v>
      </c>
      <c r="J33" s="333"/>
      <c r="K33" s="333"/>
      <c r="L33" s="347">
        <f t="shared" si="5"/>
        <v>19448</v>
      </c>
      <c r="M33" s="332">
        <f t="shared" si="6"/>
        <v>-19448</v>
      </c>
      <c r="N33" s="372">
        <f t="shared" si="7"/>
        <v>0</v>
      </c>
      <c r="O33" s="176"/>
    </row>
    <row r="34" spans="1:15" s="4" customFormat="1" ht="18.75">
      <c r="A34" s="6">
        <v>4308</v>
      </c>
      <c r="B34" s="7">
        <v>2.3</v>
      </c>
      <c r="C34" s="7"/>
      <c r="D34" s="7" t="s">
        <v>22</v>
      </c>
      <c r="E34" s="332">
        <f>+'Programas Extraordinarios "I"'!G15</f>
        <v>0</v>
      </c>
      <c r="F34" s="333"/>
      <c r="G34" s="333"/>
      <c r="H34" s="347">
        <f t="shared" si="4"/>
        <v>0</v>
      </c>
      <c r="I34" s="332">
        <f>+'Programas Extraordinarios "I"'!G85</f>
        <v>0</v>
      </c>
      <c r="J34" s="333"/>
      <c r="K34" s="333"/>
      <c r="L34" s="347">
        <f t="shared" si="5"/>
        <v>0</v>
      </c>
      <c r="M34" s="332">
        <f t="shared" si="6"/>
        <v>0</v>
      </c>
      <c r="N34" s="372">
        <f t="shared" si="7"/>
        <v>0</v>
      </c>
      <c r="O34" s="176"/>
    </row>
    <row r="35" spans="1:15" s="4" customFormat="1" ht="18.75">
      <c r="A35" s="6">
        <v>4308</v>
      </c>
      <c r="B35" s="7">
        <v>2.4</v>
      </c>
      <c r="C35" s="7"/>
      <c r="D35" s="7" t="s">
        <v>13</v>
      </c>
      <c r="E35" s="332">
        <f>+'Programas Extraordinarios "I"'!H16</f>
        <v>0</v>
      </c>
      <c r="F35" s="333"/>
      <c r="G35" s="333"/>
      <c r="H35" s="347">
        <f t="shared" si="4"/>
        <v>0</v>
      </c>
      <c r="I35" s="332">
        <f>+'Programas Extraordinarios "I"'!H85</f>
        <v>0</v>
      </c>
      <c r="J35" s="333"/>
      <c r="K35" s="333"/>
      <c r="L35" s="347">
        <f t="shared" si="5"/>
        <v>0</v>
      </c>
      <c r="M35" s="332">
        <f t="shared" si="6"/>
        <v>0</v>
      </c>
      <c r="N35" s="372">
        <f t="shared" si="7"/>
        <v>0</v>
      </c>
      <c r="O35" s="176"/>
    </row>
    <row r="36" spans="1:15" s="4" customFormat="1" ht="18.75">
      <c r="A36" s="6">
        <v>4308</v>
      </c>
      <c r="B36" s="7">
        <v>2.5</v>
      </c>
      <c r="C36" s="7"/>
      <c r="D36" s="7" t="s">
        <v>14</v>
      </c>
      <c r="E36" s="332"/>
      <c r="F36" s="333"/>
      <c r="G36" s="333"/>
      <c r="H36" s="347">
        <f t="shared" si="4"/>
        <v>0</v>
      </c>
      <c r="I36" s="332"/>
      <c r="J36" s="333"/>
      <c r="K36" s="333"/>
      <c r="L36" s="347">
        <f t="shared" si="5"/>
        <v>0</v>
      </c>
      <c r="M36" s="332">
        <f t="shared" si="6"/>
        <v>0</v>
      </c>
      <c r="N36" s="372">
        <f t="shared" si="7"/>
        <v>0</v>
      </c>
      <c r="O36" s="176"/>
    </row>
    <row r="37" spans="1:15" s="4" customFormat="1" ht="18.75">
      <c r="A37" s="6">
        <v>4308</v>
      </c>
      <c r="B37" s="7">
        <v>2.6</v>
      </c>
      <c r="C37" s="7"/>
      <c r="D37" s="7" t="s">
        <v>426</v>
      </c>
      <c r="E37" s="332">
        <f>+'Programas Extraordinarios "I"'!I17</f>
        <v>11410</v>
      </c>
      <c r="F37" s="333"/>
      <c r="G37" s="333"/>
      <c r="H37" s="347">
        <f t="shared" si="4"/>
        <v>11410</v>
      </c>
      <c r="I37" s="332">
        <f>+'Programas Extraordinarios "I"'!I85</f>
        <v>30742</v>
      </c>
      <c r="J37" s="333"/>
      <c r="K37" s="333"/>
      <c r="L37" s="347">
        <f t="shared" si="5"/>
        <v>30742</v>
      </c>
      <c r="M37" s="332">
        <f t="shared" si="6"/>
        <v>-19332</v>
      </c>
      <c r="N37" s="372">
        <f t="shared" si="7"/>
        <v>1.6943032427695006</v>
      </c>
      <c r="O37" s="176"/>
    </row>
    <row r="38" spans="1:15" s="4" customFormat="1" ht="18.75">
      <c r="A38" s="6"/>
      <c r="B38" s="7">
        <v>2.7</v>
      </c>
      <c r="C38" s="7"/>
      <c r="D38" s="7" t="s">
        <v>437</v>
      </c>
      <c r="E38" s="332">
        <f>+'Programas Extraordinarios "I"'!J18+'Programas Extraordinarios "I"'!K19</f>
        <v>316217</v>
      </c>
      <c r="F38" s="333"/>
      <c r="G38" s="333"/>
      <c r="H38" s="347">
        <f t="shared" si="4"/>
        <v>316217</v>
      </c>
      <c r="I38" s="332">
        <f>+'Programas Extraordinarios "I"'!J85+'Programas Extraordinarios "I"'!K85</f>
        <v>48119</v>
      </c>
      <c r="J38" s="333"/>
      <c r="K38" s="333"/>
      <c r="L38" s="347">
        <f t="shared" si="5"/>
        <v>48119</v>
      </c>
      <c r="M38" s="332">
        <f t="shared" si="6"/>
        <v>268098</v>
      </c>
      <c r="N38" s="372">
        <f t="shared" si="7"/>
        <v>-0.8478291805943388</v>
      </c>
      <c r="O38" s="176"/>
    </row>
    <row r="39" spans="1:15" s="4" customFormat="1" ht="18.75">
      <c r="A39" s="375"/>
      <c r="B39" s="376"/>
      <c r="C39" s="376"/>
      <c r="D39" s="376"/>
      <c r="E39" s="334"/>
      <c r="F39" s="334"/>
      <c r="G39" s="334"/>
      <c r="H39" s="334"/>
      <c r="I39" s="334"/>
      <c r="J39" s="377"/>
      <c r="K39" s="377"/>
      <c r="L39" s="378"/>
      <c r="M39" s="377"/>
      <c r="N39" s="379"/>
      <c r="O39" s="380"/>
    </row>
    <row r="40" spans="1:15" s="4" customFormat="1" ht="18.75">
      <c r="A40" s="381" t="s">
        <v>508</v>
      </c>
      <c r="B40" s="12"/>
      <c r="C40" s="12"/>
      <c r="D40" s="12"/>
      <c r="E40" s="334"/>
      <c r="F40" s="334"/>
      <c r="G40" s="382">
        <f>+E55-G26-G22-G15</f>
        <v>-23653</v>
      </c>
      <c r="H40" s="386">
        <f>+G40</f>
        <v>-23653</v>
      </c>
      <c r="I40" s="334"/>
      <c r="J40" s="334"/>
      <c r="K40" s="334"/>
      <c r="L40" s="334"/>
      <c r="M40" s="334"/>
      <c r="N40" s="334"/>
      <c r="O40" s="270"/>
    </row>
    <row r="41" spans="1:15" s="4" customFormat="1" ht="18.75">
      <c r="A41" s="177"/>
      <c r="B41" s="9"/>
      <c r="C41" s="7"/>
      <c r="D41" s="23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23"/>
    </row>
    <row r="42" spans="1:16" s="4" customFormat="1" ht="56.25">
      <c r="A42" s="16" t="s">
        <v>186</v>
      </c>
      <c r="B42" s="14"/>
      <c r="C42" s="15"/>
      <c r="D42" s="178"/>
      <c r="E42" s="336" t="s">
        <v>517</v>
      </c>
      <c r="F42" s="337"/>
      <c r="G42" s="337"/>
      <c r="H42" s="337"/>
      <c r="I42" s="337"/>
      <c r="J42" s="337"/>
      <c r="K42" s="337"/>
      <c r="L42" s="337"/>
      <c r="M42" s="337"/>
      <c r="N42" s="337"/>
      <c r="O42" s="185"/>
      <c r="P42" s="7"/>
    </row>
    <row r="43" spans="1:16" s="4" customFormat="1" ht="18.75">
      <c r="A43" s="6"/>
      <c r="B43" s="7"/>
      <c r="C43" s="7"/>
      <c r="D43" s="7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25"/>
      <c r="P43" s="7"/>
    </row>
    <row r="44" spans="1:16" s="4" customFormat="1" ht="18.75">
      <c r="A44" s="11" t="s">
        <v>36</v>
      </c>
      <c r="B44" s="7"/>
      <c r="C44" s="7"/>
      <c r="D44" s="7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25"/>
      <c r="P44" s="7"/>
    </row>
    <row r="45" spans="1:16" s="4" customFormat="1" ht="19.5" thickBot="1">
      <c r="A45" s="6"/>
      <c r="B45" s="7">
        <v>4</v>
      </c>
      <c r="C45" s="9" t="s">
        <v>45</v>
      </c>
      <c r="D45" s="7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186"/>
      <c r="P45" s="7"/>
    </row>
    <row r="46" spans="1:16" s="4" customFormat="1" ht="19.5" thickTop="1">
      <c r="A46" s="6"/>
      <c r="B46" s="7">
        <v>4.1</v>
      </c>
      <c r="C46" s="7"/>
      <c r="D46" s="7" t="s">
        <v>9</v>
      </c>
      <c r="E46" s="332">
        <v>73647</v>
      </c>
      <c r="F46" s="333"/>
      <c r="G46" s="333"/>
      <c r="H46" s="333"/>
      <c r="I46" s="333"/>
      <c r="J46" s="333"/>
      <c r="K46" s="333"/>
      <c r="L46" s="333"/>
      <c r="M46" s="333"/>
      <c r="N46" s="333"/>
      <c r="O46" s="187"/>
      <c r="P46" s="7"/>
    </row>
    <row r="47" spans="1:16" s="4" customFormat="1" ht="18.75">
      <c r="A47" s="6"/>
      <c r="B47" s="7">
        <v>4.2</v>
      </c>
      <c r="C47" s="7"/>
      <c r="D47" s="7" t="s">
        <v>26</v>
      </c>
      <c r="E47" s="332">
        <v>8151</v>
      </c>
      <c r="F47" s="333"/>
      <c r="G47" s="333"/>
      <c r="H47" s="333"/>
      <c r="I47" s="333"/>
      <c r="J47" s="333"/>
      <c r="K47" s="333"/>
      <c r="L47" s="333"/>
      <c r="M47" s="333"/>
      <c r="N47" s="333"/>
      <c r="O47" s="187"/>
      <c r="P47" s="7"/>
    </row>
    <row r="48" spans="1:16" s="4" customFormat="1" ht="18.75">
      <c r="A48" s="6"/>
      <c r="B48" s="7">
        <v>4.3</v>
      </c>
      <c r="C48" s="7"/>
      <c r="D48" s="7" t="s">
        <v>438</v>
      </c>
      <c r="E48" s="332"/>
      <c r="F48" s="333"/>
      <c r="G48" s="333"/>
      <c r="H48" s="333"/>
      <c r="I48" s="333"/>
      <c r="J48" s="333"/>
      <c r="K48" s="333"/>
      <c r="L48" s="333"/>
      <c r="M48" s="333"/>
      <c r="N48" s="333"/>
      <c r="O48" s="187"/>
      <c r="P48" s="7"/>
    </row>
    <row r="49" spans="1:16" s="4" customFormat="1" ht="18.75">
      <c r="A49" s="6"/>
      <c r="B49" s="7">
        <v>4.4</v>
      </c>
      <c r="C49" s="7"/>
      <c r="D49" s="7" t="s">
        <v>30</v>
      </c>
      <c r="E49" s="332">
        <v>12971</v>
      </c>
      <c r="F49" s="333"/>
      <c r="G49" s="333"/>
      <c r="H49" s="333"/>
      <c r="I49" s="333"/>
      <c r="J49" s="333"/>
      <c r="K49" s="333"/>
      <c r="L49" s="333"/>
      <c r="M49" s="333"/>
      <c r="N49" s="333"/>
      <c r="O49" s="187"/>
      <c r="P49" s="7"/>
    </row>
    <row r="50" spans="1:16" s="4" customFormat="1" ht="18.75">
      <c r="A50" s="6"/>
      <c r="B50" s="7">
        <v>4.5</v>
      </c>
      <c r="C50" s="9"/>
      <c r="D50" s="7" t="s">
        <v>46</v>
      </c>
      <c r="E50" s="332"/>
      <c r="F50" s="333"/>
      <c r="G50" s="333"/>
      <c r="H50" s="333"/>
      <c r="I50" s="333"/>
      <c r="J50" s="333"/>
      <c r="K50" s="333"/>
      <c r="L50" s="333"/>
      <c r="M50" s="333"/>
      <c r="N50" s="333"/>
      <c r="O50" s="187"/>
      <c r="P50" s="7"/>
    </row>
    <row r="51" spans="1:16" s="4" customFormat="1" ht="18.75">
      <c r="A51" s="6"/>
      <c r="B51" s="7">
        <v>4.6</v>
      </c>
      <c r="C51" s="7"/>
      <c r="D51" s="7" t="s">
        <v>425</v>
      </c>
      <c r="E51" s="332"/>
      <c r="F51" s="333"/>
      <c r="G51" s="333"/>
      <c r="H51" s="333"/>
      <c r="I51" s="333"/>
      <c r="J51" s="333"/>
      <c r="K51" s="333"/>
      <c r="L51" s="333"/>
      <c r="M51" s="333"/>
      <c r="N51" s="333"/>
      <c r="O51" s="187"/>
      <c r="P51" s="7"/>
    </row>
    <row r="52" spans="1:16" s="4" customFormat="1" ht="18.75">
      <c r="A52" s="6"/>
      <c r="B52" s="7">
        <v>4.7</v>
      </c>
      <c r="C52" s="7"/>
      <c r="D52" s="7" t="s">
        <v>10</v>
      </c>
      <c r="E52" s="332">
        <v>14497</v>
      </c>
      <c r="F52" s="333"/>
      <c r="G52" s="333"/>
      <c r="H52" s="333"/>
      <c r="I52" s="333"/>
      <c r="J52" s="333"/>
      <c r="K52" s="333"/>
      <c r="L52" s="333"/>
      <c r="M52" s="333"/>
      <c r="N52" s="333"/>
      <c r="O52" s="187"/>
      <c r="P52" s="7"/>
    </row>
    <row r="53" spans="1:16" s="4" customFormat="1" ht="18.75">
      <c r="A53" s="6"/>
      <c r="B53" s="7">
        <v>4.8</v>
      </c>
      <c r="C53" s="7"/>
      <c r="D53" s="7" t="s">
        <v>31</v>
      </c>
      <c r="E53" s="332">
        <v>8172</v>
      </c>
      <c r="F53" s="333"/>
      <c r="G53" s="333"/>
      <c r="H53" s="333"/>
      <c r="I53" s="333"/>
      <c r="J53" s="333"/>
      <c r="K53" s="333"/>
      <c r="L53" s="333"/>
      <c r="M53" s="333"/>
      <c r="N53" s="333"/>
      <c r="O53" s="187"/>
      <c r="P53" s="7"/>
    </row>
    <row r="54" spans="1:16" s="4" customFormat="1" ht="18.75">
      <c r="A54" s="5"/>
      <c r="B54" s="12"/>
      <c r="C54" s="12"/>
      <c r="D54" s="12"/>
      <c r="E54" s="316"/>
      <c r="F54" s="333"/>
      <c r="G54" s="316"/>
      <c r="H54" s="316"/>
      <c r="I54" s="316"/>
      <c r="J54" s="316"/>
      <c r="K54" s="316"/>
      <c r="L54" s="316"/>
      <c r="M54" s="316"/>
      <c r="N54" s="316"/>
      <c r="O54" s="25"/>
      <c r="P54" s="7"/>
    </row>
    <row r="55" spans="1:16" s="4" customFormat="1" ht="18.75">
      <c r="A55" s="13" t="s">
        <v>232</v>
      </c>
      <c r="B55" s="14"/>
      <c r="C55" s="15"/>
      <c r="D55" s="15"/>
      <c r="E55" s="374">
        <f>SUM(E46:E53)</f>
        <v>117438</v>
      </c>
      <c r="F55" s="339"/>
      <c r="G55" s="339"/>
      <c r="H55" s="339"/>
      <c r="I55" s="339"/>
      <c r="J55" s="339"/>
      <c r="K55" s="339"/>
      <c r="L55" s="339"/>
      <c r="M55" s="339"/>
      <c r="N55" s="339"/>
      <c r="O55" s="188"/>
      <c r="P55" s="7"/>
    </row>
    <row r="56" spans="5:16" ht="18.75">
      <c r="E56" s="328"/>
      <c r="F56" s="328"/>
      <c r="G56" s="340"/>
      <c r="H56" s="340"/>
      <c r="I56" s="340"/>
      <c r="J56" s="340"/>
      <c r="K56" s="340"/>
      <c r="L56" s="340"/>
      <c r="M56" s="340"/>
      <c r="N56" s="340"/>
      <c r="O56" s="24"/>
      <c r="P56" s="24"/>
    </row>
    <row r="57" spans="1:16" ht="19.5" thickBot="1">
      <c r="A57" s="13" t="s">
        <v>509</v>
      </c>
      <c r="B57" s="14"/>
      <c r="C57" s="15"/>
      <c r="D57" s="15"/>
      <c r="E57" s="385"/>
      <c r="F57" s="385"/>
      <c r="G57" s="385"/>
      <c r="H57" s="341">
        <f>+H13</f>
        <v>2183079</v>
      </c>
      <c r="I57" s="385"/>
      <c r="J57" s="385"/>
      <c r="K57" s="385"/>
      <c r="L57" s="341">
        <f>+L13</f>
        <v>2707503</v>
      </c>
      <c r="M57" s="341">
        <f>+H57-L57</f>
        <v>-524424</v>
      </c>
      <c r="N57" s="383">
        <f>IF(H57=0,0,(L57/H57-1))</f>
        <v>0.24022218160680398</v>
      </c>
      <c r="O57" s="384"/>
      <c r="P57" s="24"/>
    </row>
    <row r="58" spans="7:16" ht="19.5" thickTop="1"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7:16" ht="18.75"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6">
    <mergeCell ref="C10:D10"/>
    <mergeCell ref="A2:O2"/>
    <mergeCell ref="A1:O1"/>
    <mergeCell ref="E7:I7"/>
    <mergeCell ref="M7:N7"/>
    <mergeCell ref="A4:O4"/>
  </mergeCells>
  <printOptions horizontalCentered="1" verticalCentered="1"/>
  <pageMargins left="0.35433070866141736" right="0.2362204724409449" top="0.35433070866141736" bottom="0.3937007874015748" header="0.2362204724409449" footer="0.2362204724409449"/>
  <pageSetup firstPageNumber="1" useFirstPageNumber="1" fitToHeight="1" fitToWidth="1" horizontalDpi="600" verticalDpi="600" orientation="landscape" scale="52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1"/>
  <sheetViews>
    <sheetView zoomScale="65" zoomScaleNormal="65" workbookViewId="0" topLeftCell="A35">
      <selection activeCell="A56" sqref="A56"/>
    </sheetView>
  </sheetViews>
  <sheetFormatPr defaultColWidth="11.5546875" defaultRowHeight="18.75"/>
  <cols>
    <col min="1" max="1" width="16.5546875" style="146" customWidth="1"/>
    <col min="2" max="2" width="41.6640625" style="146" bestFit="1" customWidth="1"/>
    <col min="3" max="3" width="18.77734375" style="146" bestFit="1" customWidth="1"/>
    <col min="4" max="4" width="13.21484375" style="146" customWidth="1"/>
    <col min="5" max="5" width="12.6640625" style="146" customWidth="1"/>
    <col min="6" max="6" width="16.3359375" style="146" bestFit="1" customWidth="1"/>
    <col min="7" max="7" width="18.3359375" style="146" bestFit="1" customWidth="1"/>
    <col min="8" max="8" width="14.10546875" style="146" bestFit="1" customWidth="1"/>
    <col min="9" max="10" width="14.10546875" style="146" customWidth="1"/>
    <col min="11" max="11" width="12.10546875" style="146" customWidth="1"/>
    <col min="12" max="12" width="10.77734375" style="146" customWidth="1"/>
    <col min="13" max="13" width="14.10546875" style="146" customWidth="1"/>
    <col min="14" max="16384" width="7.10546875" style="146" customWidth="1"/>
  </cols>
  <sheetData>
    <row r="1" spans="1:10" ht="18.75" customHeight="1">
      <c r="A1" s="412" t="str">
        <f>+'Programas Extraordinarios "I"'!A1:L1</f>
        <v>UNIVERSIDAD AUTONOMA DE SINALOA</v>
      </c>
      <c r="B1" s="412"/>
      <c r="C1" s="412"/>
      <c r="D1" s="412"/>
      <c r="E1" s="412"/>
      <c r="F1" s="412"/>
      <c r="G1" s="412"/>
      <c r="H1" s="412"/>
      <c r="I1" s="397"/>
      <c r="J1" s="397"/>
    </row>
    <row r="2" spans="1:10" ht="18.75" customHeight="1">
      <c r="A2" s="413" t="s">
        <v>516</v>
      </c>
      <c r="B2" s="413"/>
      <c r="C2" s="413"/>
      <c r="D2" s="413"/>
      <c r="E2" s="413"/>
      <c r="F2" s="413"/>
      <c r="G2" s="413"/>
      <c r="H2" s="413"/>
      <c r="I2" s="398"/>
      <c r="J2" s="398"/>
    </row>
    <row r="4" spans="1:10" ht="28.5">
      <c r="A4" s="433" t="s">
        <v>493</v>
      </c>
      <c r="B4" s="434"/>
      <c r="C4" s="434"/>
      <c r="D4" s="434"/>
      <c r="E4" s="434"/>
      <c r="F4" s="434"/>
      <c r="G4" s="434"/>
      <c r="H4" s="435"/>
      <c r="I4" s="399"/>
      <c r="J4" s="399"/>
    </row>
    <row r="5" spans="1:10" ht="28.5">
      <c r="A5" s="400"/>
      <c r="B5" s="399"/>
      <c r="C5" s="401"/>
      <c r="D5" s="399"/>
      <c r="E5" s="399"/>
      <c r="F5" s="399"/>
      <c r="G5" s="399"/>
      <c r="H5" s="399"/>
      <c r="I5" s="399"/>
      <c r="J5" s="399"/>
    </row>
    <row r="6" spans="1:10" ht="18.75">
      <c r="A6" s="402"/>
      <c r="B6" s="403"/>
      <c r="C6" s="404"/>
      <c r="D6" s="404"/>
      <c r="E6" s="404"/>
      <c r="F6" s="405" t="s">
        <v>87</v>
      </c>
      <c r="G6" s="404"/>
      <c r="H6" s="406" t="s">
        <v>145</v>
      </c>
      <c r="I6" s="407"/>
      <c r="J6" s="407"/>
    </row>
    <row r="7" spans="1:10" ht="18.75">
      <c r="A7" s="159" t="s">
        <v>176</v>
      </c>
      <c r="B7" s="156"/>
      <c r="C7" s="161" t="s">
        <v>130</v>
      </c>
      <c r="D7" s="161"/>
      <c r="E7" s="161"/>
      <c r="F7" s="161" t="s">
        <v>86</v>
      </c>
      <c r="G7" s="161" t="s">
        <v>434</v>
      </c>
      <c r="H7" s="408" t="s">
        <v>85</v>
      </c>
      <c r="I7" s="407"/>
      <c r="J7" s="407"/>
    </row>
    <row r="8" spans="1:10" ht="18.75">
      <c r="A8" s="159" t="s">
        <v>89</v>
      </c>
      <c r="B8" s="156"/>
      <c r="C8" s="161" t="s">
        <v>433</v>
      </c>
      <c r="D8" s="161" t="s">
        <v>417</v>
      </c>
      <c r="E8" s="161" t="s">
        <v>70</v>
      </c>
      <c r="F8" s="161" t="s">
        <v>88</v>
      </c>
      <c r="G8" s="161" t="s">
        <v>435</v>
      </c>
      <c r="H8" s="408" t="s">
        <v>146</v>
      </c>
      <c r="I8" s="407"/>
      <c r="J8" s="407"/>
    </row>
    <row r="9" spans="1:10" ht="18.75">
      <c r="A9" s="409"/>
      <c r="B9" s="410"/>
      <c r="C9" s="416">
        <v>2004</v>
      </c>
      <c r="D9" s="416" t="s">
        <v>418</v>
      </c>
      <c r="E9" s="416"/>
      <c r="F9" s="416"/>
      <c r="G9" s="416">
        <v>2005</v>
      </c>
      <c r="H9" s="417" t="s">
        <v>84</v>
      </c>
      <c r="I9" s="407"/>
      <c r="J9" s="407"/>
    </row>
    <row r="10" spans="1:10" ht="12.75">
      <c r="A10" s="418"/>
      <c r="B10" s="156"/>
      <c r="C10" s="419"/>
      <c r="D10" s="420"/>
      <c r="E10" s="421"/>
      <c r="F10" s="421"/>
      <c r="G10" s="421"/>
      <c r="H10" s="421"/>
      <c r="I10" s="396"/>
      <c r="J10" s="396"/>
    </row>
    <row r="11" spans="1:10" ht="18.75">
      <c r="A11" s="159" t="s">
        <v>163</v>
      </c>
      <c r="B11" s="155"/>
      <c r="C11" s="393">
        <f>SUM(C12:C26)</f>
        <v>1357112</v>
      </c>
      <c r="D11" s="259">
        <f>SUM(D12:D26)</f>
        <v>176292</v>
      </c>
      <c r="E11" s="259">
        <f>SUM(E12:E26)</f>
        <v>12369</v>
      </c>
      <c r="F11" s="260">
        <f>SUM(F12:F26)</f>
        <v>-2080</v>
      </c>
      <c r="G11" s="260">
        <f>SUM(G12:G26)</f>
        <v>1518955</v>
      </c>
      <c r="H11" s="129"/>
      <c r="I11" s="395"/>
      <c r="J11" s="395"/>
    </row>
    <row r="12" spans="1:10" ht="18.75">
      <c r="A12" s="422" t="s">
        <v>150</v>
      </c>
      <c r="B12" s="155" t="s">
        <v>474</v>
      </c>
      <c r="C12" s="394">
        <v>149790</v>
      </c>
      <c r="D12" s="259">
        <v>48927</v>
      </c>
      <c r="E12" s="260"/>
      <c r="F12" s="260"/>
      <c r="G12" s="260">
        <f aca="true" t="shared" si="0" ref="G12:G26">+C12+D12-E12+F12</f>
        <v>198717</v>
      </c>
      <c r="H12" s="129"/>
      <c r="I12" s="395"/>
      <c r="J12" s="395"/>
    </row>
    <row r="13" spans="1:10" ht="18.75">
      <c r="A13" s="422" t="s">
        <v>152</v>
      </c>
      <c r="B13" s="155" t="s">
        <v>475</v>
      </c>
      <c r="C13" s="394">
        <v>5098</v>
      </c>
      <c r="D13" s="259">
        <v>726</v>
      </c>
      <c r="E13" s="260"/>
      <c r="F13" s="260"/>
      <c r="G13" s="260">
        <f t="shared" si="0"/>
        <v>5824</v>
      </c>
      <c r="H13" s="129"/>
      <c r="I13" s="395"/>
      <c r="J13" s="395"/>
    </row>
    <row r="14" spans="1:10" ht="18.75">
      <c r="A14" s="422" t="s">
        <v>153</v>
      </c>
      <c r="B14" s="155" t="s">
        <v>71</v>
      </c>
      <c r="C14" s="394">
        <v>18357</v>
      </c>
      <c r="D14" s="259">
        <v>3760</v>
      </c>
      <c r="E14" s="260"/>
      <c r="F14" s="260"/>
      <c r="G14" s="260">
        <f t="shared" si="0"/>
        <v>22117</v>
      </c>
      <c r="H14" s="129"/>
      <c r="I14" s="395"/>
      <c r="J14" s="395"/>
    </row>
    <row r="15" spans="1:10" ht="18.75">
      <c r="A15" s="422" t="s">
        <v>151</v>
      </c>
      <c r="B15" s="155" t="s">
        <v>149</v>
      </c>
      <c r="C15" s="394">
        <v>75654</v>
      </c>
      <c r="D15" s="259">
        <v>13018</v>
      </c>
      <c r="E15" s="260"/>
      <c r="F15" s="260"/>
      <c r="G15" s="260">
        <f t="shared" si="0"/>
        <v>88672</v>
      </c>
      <c r="H15" s="129"/>
      <c r="I15" s="395"/>
      <c r="J15" s="395"/>
    </row>
    <row r="16" spans="1:10" ht="18.75">
      <c r="A16" s="422" t="s">
        <v>157</v>
      </c>
      <c r="B16" s="155" t="s">
        <v>72</v>
      </c>
      <c r="C16" s="394">
        <v>8802</v>
      </c>
      <c r="D16" s="259"/>
      <c r="E16" s="260"/>
      <c r="F16" s="260"/>
      <c r="G16" s="260">
        <f t="shared" si="0"/>
        <v>8802</v>
      </c>
      <c r="H16" s="129"/>
      <c r="I16" s="395"/>
      <c r="J16" s="395"/>
    </row>
    <row r="17" spans="1:10" ht="18.75">
      <c r="A17" s="422" t="s">
        <v>158</v>
      </c>
      <c r="B17" s="155" t="s">
        <v>458</v>
      </c>
      <c r="C17" s="394">
        <v>0</v>
      </c>
      <c r="D17" s="259"/>
      <c r="E17" s="260"/>
      <c r="F17" s="260"/>
      <c r="G17" s="260">
        <f t="shared" si="0"/>
        <v>0</v>
      </c>
      <c r="H17" s="129"/>
      <c r="I17" s="395"/>
      <c r="J17" s="395"/>
    </row>
    <row r="18" spans="1:10" ht="18.75">
      <c r="A18" s="422" t="s">
        <v>159</v>
      </c>
      <c r="B18" s="155" t="s">
        <v>73</v>
      </c>
      <c r="C18" s="394">
        <v>858407</v>
      </c>
      <c r="D18" s="259">
        <v>94</v>
      </c>
      <c r="E18" s="260"/>
      <c r="F18" s="260">
        <v>23759</v>
      </c>
      <c r="G18" s="260">
        <f t="shared" si="0"/>
        <v>882260</v>
      </c>
      <c r="H18" s="129"/>
      <c r="I18" s="395"/>
      <c r="J18" s="395"/>
    </row>
    <row r="19" spans="1:10" ht="18.75">
      <c r="A19" s="422" t="s">
        <v>160</v>
      </c>
      <c r="B19" s="155" t="s">
        <v>154</v>
      </c>
      <c r="C19" s="394">
        <v>6927</v>
      </c>
      <c r="D19" s="259"/>
      <c r="E19" s="260"/>
      <c r="F19" s="260"/>
      <c r="G19" s="260">
        <f t="shared" si="0"/>
        <v>6927</v>
      </c>
      <c r="H19" s="129"/>
      <c r="I19" s="395"/>
      <c r="J19" s="395"/>
    </row>
    <row r="20" spans="1:10" ht="18.75">
      <c r="A20" s="422" t="s">
        <v>161</v>
      </c>
      <c r="B20" s="155" t="s">
        <v>155</v>
      </c>
      <c r="C20" s="394">
        <v>21958</v>
      </c>
      <c r="D20" s="259">
        <v>2659</v>
      </c>
      <c r="E20" s="260"/>
      <c r="F20" s="260"/>
      <c r="G20" s="260">
        <f t="shared" si="0"/>
        <v>24617</v>
      </c>
      <c r="H20" s="129"/>
      <c r="I20" s="395"/>
      <c r="J20" s="395"/>
    </row>
    <row r="21" spans="1:10" ht="18.75">
      <c r="A21" s="422" t="s">
        <v>162</v>
      </c>
      <c r="B21" s="155" t="s">
        <v>156</v>
      </c>
      <c r="C21" s="394">
        <v>137254</v>
      </c>
      <c r="D21" s="259">
        <v>18299</v>
      </c>
      <c r="E21" s="260"/>
      <c r="F21" s="260"/>
      <c r="G21" s="260">
        <f t="shared" si="0"/>
        <v>155553</v>
      </c>
      <c r="H21" s="129"/>
      <c r="I21" s="395"/>
      <c r="J21" s="395"/>
    </row>
    <row r="22" spans="1:10" ht="18.75">
      <c r="A22" s="422" t="s">
        <v>524</v>
      </c>
      <c r="B22" s="155" t="s">
        <v>148</v>
      </c>
      <c r="C22" s="394">
        <v>52305</v>
      </c>
      <c r="D22" s="259">
        <v>82631</v>
      </c>
      <c r="E22" s="260"/>
      <c r="F22" s="260">
        <v>-25839</v>
      </c>
      <c r="G22" s="260">
        <f t="shared" si="0"/>
        <v>109097</v>
      </c>
      <c r="H22" s="129"/>
      <c r="I22" s="395"/>
      <c r="J22" s="395"/>
    </row>
    <row r="23" spans="1:10" ht="18.75">
      <c r="A23" s="422" t="s">
        <v>521</v>
      </c>
      <c r="B23" s="155" t="s">
        <v>525</v>
      </c>
      <c r="C23" s="394">
        <v>8137</v>
      </c>
      <c r="D23" s="259">
        <v>3976</v>
      </c>
      <c r="E23" s="260">
        <v>10517</v>
      </c>
      <c r="F23" s="260"/>
      <c r="G23" s="260">
        <f t="shared" si="0"/>
        <v>1596</v>
      </c>
      <c r="H23" s="129"/>
      <c r="I23" s="395"/>
      <c r="J23" s="395"/>
    </row>
    <row r="24" spans="1:10" ht="18.75">
      <c r="A24" s="422" t="s">
        <v>522</v>
      </c>
      <c r="B24" s="155" t="s">
        <v>526</v>
      </c>
      <c r="C24" s="394">
        <v>13973</v>
      </c>
      <c r="D24" s="259"/>
      <c r="E24" s="260"/>
      <c r="F24" s="260"/>
      <c r="G24" s="260">
        <f t="shared" si="0"/>
        <v>13973</v>
      </c>
      <c r="H24" s="129"/>
      <c r="I24" s="395"/>
      <c r="J24" s="395"/>
    </row>
    <row r="25" spans="1:10" ht="18.75">
      <c r="A25" s="422" t="s">
        <v>523</v>
      </c>
      <c r="B25" s="155" t="s">
        <v>527</v>
      </c>
      <c r="C25" s="394">
        <v>450</v>
      </c>
      <c r="D25" s="259">
        <v>2202</v>
      </c>
      <c r="E25" s="260">
        <v>1852</v>
      </c>
      <c r="F25" s="260"/>
      <c r="G25" s="260">
        <f t="shared" si="0"/>
        <v>800</v>
      </c>
      <c r="H25" s="129"/>
      <c r="I25" s="395"/>
      <c r="J25" s="395"/>
    </row>
    <row r="26" spans="3:10" ht="18.75">
      <c r="C26" s="261"/>
      <c r="D26" s="259"/>
      <c r="E26" s="260"/>
      <c r="F26" s="260"/>
      <c r="G26" s="260">
        <f t="shared" si="0"/>
        <v>0</v>
      </c>
      <c r="H26" s="129"/>
      <c r="I26" s="395"/>
      <c r="J26" s="395"/>
    </row>
    <row r="27" spans="1:10" ht="18.75">
      <c r="A27" s="422"/>
      <c r="B27" s="155"/>
      <c r="C27" s="261"/>
      <c r="D27" s="259"/>
      <c r="E27" s="260"/>
      <c r="F27" s="260"/>
      <c r="G27" s="260"/>
      <c r="H27" s="129"/>
      <c r="I27" s="395"/>
      <c r="J27" s="395"/>
    </row>
    <row r="28" spans="1:10" ht="18.75">
      <c r="A28" s="159"/>
      <c r="B28" s="155"/>
      <c r="C28" s="258"/>
      <c r="D28" s="259"/>
      <c r="E28" s="260"/>
      <c r="F28" s="260"/>
      <c r="G28" s="260"/>
      <c r="H28" s="129"/>
      <c r="I28" s="395"/>
      <c r="J28" s="395"/>
    </row>
    <row r="29" spans="1:10" ht="18.75">
      <c r="A29" s="159" t="s">
        <v>74</v>
      </c>
      <c r="B29" s="155"/>
      <c r="C29" s="258">
        <f>SUM(C30:C39)</f>
        <v>0</v>
      </c>
      <c r="D29" s="259">
        <f>SUM(D30:D39)</f>
        <v>0</v>
      </c>
      <c r="E29" s="260">
        <f>SUM(E30:E39)</f>
        <v>0</v>
      </c>
      <c r="F29" s="260">
        <f>SUM(F30:F39)</f>
        <v>0</v>
      </c>
      <c r="G29" s="260">
        <f>SUM(G30:G39)</f>
        <v>0</v>
      </c>
      <c r="H29" s="129"/>
      <c r="I29" s="395"/>
      <c r="J29" s="395"/>
    </row>
    <row r="30" spans="1:10" ht="18.75">
      <c r="A30" s="422" t="str">
        <f>+A12</f>
        <v>AF 7.1</v>
      </c>
      <c r="B30" s="155" t="str">
        <f>+B12</f>
        <v>Mob. y Eqpo Escolar y de Administración</v>
      </c>
      <c r="C30" s="258"/>
      <c r="D30" s="259"/>
      <c r="E30" s="260"/>
      <c r="F30" s="260"/>
      <c r="G30" s="260">
        <f aca="true" t="shared" si="1" ref="G30:G39">+C30+D30-E30+F30</f>
        <v>0</v>
      </c>
      <c r="H30" s="129"/>
      <c r="I30" s="395"/>
      <c r="J30" s="395"/>
    </row>
    <row r="31" spans="1:10" ht="18.75">
      <c r="A31" s="422" t="str">
        <f aca="true" t="shared" si="2" ref="A31:A39">+A13</f>
        <v>AF 7.2</v>
      </c>
      <c r="B31" s="155" t="str">
        <f aca="true" t="shared" si="3" ref="B31:B39">+B13</f>
        <v>Maquinaria y Equipo de Comunicaciones</v>
      </c>
      <c r="C31" s="258"/>
      <c r="D31" s="259"/>
      <c r="E31" s="260"/>
      <c r="F31" s="260"/>
      <c r="G31" s="260">
        <f t="shared" si="1"/>
        <v>0</v>
      </c>
      <c r="H31" s="129"/>
      <c r="I31" s="395"/>
      <c r="J31" s="395"/>
    </row>
    <row r="32" spans="1:10" ht="18.75">
      <c r="A32" s="422" t="str">
        <f t="shared" si="2"/>
        <v>AF 7.3</v>
      </c>
      <c r="B32" s="155" t="str">
        <f t="shared" si="3"/>
        <v>Vehículos y Equipo Transporte</v>
      </c>
      <c r="C32" s="258"/>
      <c r="D32" s="259"/>
      <c r="E32" s="260"/>
      <c r="F32" s="260"/>
      <c r="G32" s="260">
        <f t="shared" si="1"/>
        <v>0</v>
      </c>
      <c r="H32" s="129"/>
      <c r="I32" s="395"/>
      <c r="J32" s="395"/>
    </row>
    <row r="33" spans="1:10" ht="18.75">
      <c r="A33" s="422" t="str">
        <f t="shared" si="2"/>
        <v>AF 7.4</v>
      </c>
      <c r="B33" s="155" t="str">
        <f t="shared" si="3"/>
        <v>Mobiliario y Equipo de Laboratorio yTalleres</v>
      </c>
      <c r="C33" s="258"/>
      <c r="D33" s="259"/>
      <c r="E33" s="260"/>
      <c r="F33" s="260"/>
      <c r="G33" s="260">
        <f t="shared" si="1"/>
        <v>0</v>
      </c>
      <c r="H33" s="129"/>
      <c r="I33" s="395"/>
      <c r="J33" s="395"/>
    </row>
    <row r="34" spans="1:10" ht="18.75">
      <c r="A34" s="422" t="str">
        <f t="shared" si="2"/>
        <v>AF 7.5</v>
      </c>
      <c r="B34" s="155" t="str">
        <f t="shared" si="3"/>
        <v>Refacciones y Herramientas</v>
      </c>
      <c r="C34" s="258"/>
      <c r="D34" s="259"/>
      <c r="E34" s="260"/>
      <c r="F34" s="260"/>
      <c r="G34" s="260">
        <f t="shared" si="1"/>
        <v>0</v>
      </c>
      <c r="H34" s="129"/>
      <c r="I34" s="395"/>
      <c r="J34" s="395"/>
    </row>
    <row r="35" spans="1:10" ht="18.75">
      <c r="A35" s="422" t="str">
        <f t="shared" si="2"/>
        <v>AF 7.6</v>
      </c>
      <c r="B35" s="155" t="str">
        <f t="shared" si="3"/>
        <v>Animales de Trabajo y Reproducción</v>
      </c>
      <c r="C35" s="258"/>
      <c r="D35" s="259"/>
      <c r="E35" s="260"/>
      <c r="F35" s="260"/>
      <c r="G35" s="260">
        <f t="shared" si="1"/>
        <v>0</v>
      </c>
      <c r="H35" s="129"/>
      <c r="I35" s="395"/>
      <c r="J35" s="395"/>
    </row>
    <row r="36" spans="1:10" ht="18.75">
      <c r="A36" s="422" t="str">
        <f t="shared" si="2"/>
        <v>AF 7.7</v>
      </c>
      <c r="B36" s="155" t="str">
        <f t="shared" si="3"/>
        <v>Bienes Inmuebles</v>
      </c>
      <c r="C36" s="258"/>
      <c r="D36" s="259"/>
      <c r="E36" s="260"/>
      <c r="F36" s="260"/>
      <c r="G36" s="260">
        <f t="shared" si="1"/>
        <v>0</v>
      </c>
      <c r="H36" s="129"/>
      <c r="I36" s="395"/>
      <c r="J36" s="395"/>
    </row>
    <row r="37" spans="1:10" ht="18.75">
      <c r="A37" s="422" t="str">
        <f t="shared" si="2"/>
        <v>AF 7.8</v>
      </c>
      <c r="B37" s="155" t="str">
        <f t="shared" si="3"/>
        <v>Maquinaria y Equipo de Seguridad</v>
      </c>
      <c r="C37" s="258"/>
      <c r="D37" s="259"/>
      <c r="E37" s="260"/>
      <c r="F37" s="260"/>
      <c r="G37" s="260">
        <f t="shared" si="1"/>
        <v>0</v>
      </c>
      <c r="H37" s="129"/>
      <c r="I37" s="395"/>
      <c r="J37" s="395"/>
    </row>
    <row r="38" spans="1:10" ht="18.75">
      <c r="A38" s="422" t="str">
        <f t="shared" si="2"/>
        <v>AF 7.9</v>
      </c>
      <c r="B38" s="155" t="str">
        <f t="shared" si="3"/>
        <v>Acervos Históricos y Culturales</v>
      </c>
      <c r="C38" s="258"/>
      <c r="D38" s="259"/>
      <c r="E38" s="260"/>
      <c r="F38" s="260"/>
      <c r="G38" s="260">
        <f t="shared" si="1"/>
        <v>0</v>
      </c>
      <c r="H38" s="129"/>
      <c r="I38" s="395"/>
      <c r="J38" s="395"/>
    </row>
    <row r="39" spans="1:10" ht="18.75">
      <c r="A39" s="422" t="str">
        <f t="shared" si="2"/>
        <v>AF 7.10</v>
      </c>
      <c r="B39" s="155" t="str">
        <f t="shared" si="3"/>
        <v>Equipo de Cómputo</v>
      </c>
      <c r="C39" s="258"/>
      <c r="D39" s="259"/>
      <c r="E39" s="260"/>
      <c r="F39" s="260"/>
      <c r="G39" s="260">
        <f t="shared" si="1"/>
        <v>0</v>
      </c>
      <c r="H39" s="129"/>
      <c r="I39" s="395"/>
      <c r="J39" s="395"/>
    </row>
    <row r="40" spans="1:10" ht="18.75">
      <c r="A40" s="422"/>
      <c r="B40" s="155"/>
      <c r="C40" s="258"/>
      <c r="D40" s="259"/>
      <c r="E40" s="260"/>
      <c r="F40" s="260"/>
      <c r="G40" s="260"/>
      <c r="H40" s="129"/>
      <c r="I40" s="395"/>
      <c r="J40" s="395"/>
    </row>
    <row r="41" spans="1:10" ht="18.75">
      <c r="A41" s="159"/>
      <c r="B41" s="155"/>
      <c r="C41" s="258"/>
      <c r="D41" s="259"/>
      <c r="E41" s="260"/>
      <c r="F41" s="260"/>
      <c r="G41" s="260"/>
      <c r="H41" s="129"/>
      <c r="I41" s="395"/>
      <c r="J41" s="395"/>
    </row>
    <row r="42" spans="1:10" ht="18.75">
      <c r="A42" s="422"/>
      <c r="B42" s="155"/>
      <c r="C42" s="258"/>
      <c r="D42" s="259"/>
      <c r="E42" s="260"/>
      <c r="F42" s="260"/>
      <c r="G42" s="260"/>
      <c r="H42" s="129"/>
      <c r="I42" s="395"/>
      <c r="J42" s="395"/>
    </row>
    <row r="43" spans="1:10" ht="18.75">
      <c r="A43" s="423" t="s">
        <v>419</v>
      </c>
      <c r="B43" s="424"/>
      <c r="C43" s="265">
        <f>+C11-C29</f>
        <v>1357112</v>
      </c>
      <c r="D43" s="266">
        <f>+D11-D29</f>
        <v>176292</v>
      </c>
      <c r="E43" s="267">
        <f>+E11-E29</f>
        <v>12369</v>
      </c>
      <c r="F43" s="267">
        <f>+F11-F29</f>
        <v>-2080</v>
      </c>
      <c r="G43" s="267">
        <f>+G11-G29</f>
        <v>1518955</v>
      </c>
      <c r="H43" s="86"/>
      <c r="I43" s="396"/>
      <c r="J43" s="396"/>
    </row>
    <row r="44" spans="1:2" ht="18.75">
      <c r="A44" s="425"/>
      <c r="B44" s="425"/>
    </row>
    <row r="50" spans="11:13" ht="12.75">
      <c r="K50" s="411"/>
      <c r="L50" s="411"/>
      <c r="M50" s="411"/>
    </row>
    <row r="51" spans="3:13" ht="12.75">
      <c r="C51" s="411"/>
      <c r="D51" s="411"/>
      <c r="E51" s="411"/>
      <c r="F51" s="411"/>
      <c r="K51" s="411"/>
      <c r="L51" s="411"/>
      <c r="M51" s="411"/>
    </row>
    <row r="52" spans="3:13" ht="12.75">
      <c r="C52" s="411"/>
      <c r="D52" s="432"/>
      <c r="E52" s="432"/>
      <c r="F52" s="411"/>
      <c r="I52" s="432"/>
      <c r="J52" s="432"/>
      <c r="K52" s="432"/>
      <c r="L52" s="432"/>
      <c r="M52" s="411"/>
    </row>
    <row r="53" spans="3:13" ht="12.75">
      <c r="C53" s="426"/>
      <c r="D53" s="411"/>
      <c r="E53" s="411"/>
      <c r="F53" s="426"/>
      <c r="G53" s="411"/>
      <c r="H53" s="411"/>
      <c r="I53" s="411"/>
      <c r="J53" s="411"/>
      <c r="K53" s="411"/>
      <c r="L53" s="411"/>
      <c r="M53" s="426"/>
    </row>
    <row r="54" spans="1:13" ht="18.75">
      <c r="A54" s="422"/>
      <c r="B54" s="155"/>
      <c r="D54" s="427"/>
      <c r="G54" s="428"/>
      <c r="H54" s="428"/>
      <c r="I54" s="428"/>
      <c r="J54" s="428"/>
      <c r="K54" s="428"/>
      <c r="L54" s="428"/>
      <c r="M54" s="428"/>
    </row>
    <row r="55" spans="1:13" ht="18.75">
      <c r="A55" s="422"/>
      <c r="B55" s="155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</row>
    <row r="56" spans="1:13" ht="18.75">
      <c r="A56" s="422"/>
      <c r="B56" s="155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</row>
    <row r="57" spans="1:13" ht="18.75">
      <c r="A57" s="422"/>
      <c r="B57" s="155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</row>
    <row r="58" spans="1:13" ht="18.75">
      <c r="A58" s="422"/>
      <c r="B58" s="155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</row>
    <row r="59" spans="1:13" ht="18.75">
      <c r="A59" s="422"/>
      <c r="B59" s="155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</row>
    <row r="60" spans="1:13" ht="18.75">
      <c r="A60" s="422"/>
      <c r="B60" s="155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</row>
    <row r="61" spans="1:13" ht="18.75">
      <c r="A61" s="422"/>
      <c r="B61" s="155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</row>
    <row r="62" spans="1:13" ht="18.75">
      <c r="A62" s="422"/>
      <c r="B62" s="155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</row>
    <row r="63" spans="1:13" ht="18.75">
      <c r="A63" s="422"/>
      <c r="B63" s="155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</row>
    <row r="64" spans="1:13" ht="18.75">
      <c r="A64" s="422"/>
      <c r="B64" s="155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</row>
    <row r="65" spans="1:13" ht="18.75">
      <c r="A65" s="422"/>
      <c r="B65" s="155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</row>
    <row r="66" spans="1:13" ht="18.75">
      <c r="A66" s="422"/>
      <c r="B66" s="155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</row>
    <row r="67" spans="1:13" ht="18.75">
      <c r="A67" s="422"/>
      <c r="B67" s="155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</row>
    <row r="68" spans="7:13" ht="15.75">
      <c r="G68" s="428"/>
      <c r="H68" s="428"/>
      <c r="I68" s="428"/>
      <c r="J68" s="428"/>
      <c r="K68" s="428"/>
      <c r="L68" s="428"/>
      <c r="M68" s="428"/>
    </row>
    <row r="69" spans="3:13" ht="12.75"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</row>
    <row r="70" spans="7:13" ht="15.75">
      <c r="G70" s="427"/>
      <c r="H70" s="427"/>
      <c r="I70" s="427"/>
      <c r="J70" s="427"/>
      <c r="K70" s="427"/>
      <c r="L70" s="427"/>
      <c r="M70" s="427"/>
    </row>
    <row r="71" spans="4:5" ht="12.75">
      <c r="D71" s="430"/>
      <c r="E71" s="430"/>
    </row>
  </sheetData>
  <mergeCells count="6">
    <mergeCell ref="K52:L52"/>
    <mergeCell ref="I52:J52"/>
    <mergeCell ref="A4:H4"/>
    <mergeCell ref="A1:H1"/>
    <mergeCell ref="A2:H2"/>
    <mergeCell ref="D52:E52"/>
  </mergeCells>
  <printOptions horizontalCentered="1" verticalCentered="1"/>
  <pageMargins left="0" right="0" top="0" bottom="0.2755905511811024" header="0.5511811023622047" footer="0.15748031496062992"/>
  <pageSetup horizontalDpi="600" verticalDpi="600" orientation="landscape" scale="50" r:id="rId1"/>
  <headerFooter alignWithMargins="0">
    <oddFooter>&amp;C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="65" zoomScaleNormal="65" workbookViewId="0" topLeftCell="D5">
      <selection activeCell="G49" sqref="G49"/>
    </sheetView>
  </sheetViews>
  <sheetFormatPr defaultColWidth="11.5546875" defaultRowHeight="18.75"/>
  <cols>
    <col min="1" max="1" width="5.5546875" style="4" customWidth="1"/>
    <col min="2" max="2" width="4.99609375" style="4" customWidth="1"/>
    <col min="3" max="3" width="52.5546875" style="4" customWidth="1"/>
    <col min="4" max="5" width="25.88671875" style="4" customWidth="1"/>
    <col min="6" max="6" width="23.88671875" style="4" customWidth="1"/>
    <col min="7" max="7" width="14.10546875" style="0" customWidth="1"/>
  </cols>
  <sheetData>
    <row r="1" spans="1:7" ht="18.75">
      <c r="A1" s="439" t="str">
        <f>+'Pago de Contribuciones "D"'!A1:I1</f>
        <v>UNIVERSIDAD AUTONOMA DE SINALOA</v>
      </c>
      <c r="B1" s="439"/>
      <c r="C1" s="439"/>
      <c r="D1" s="439"/>
      <c r="E1" s="439"/>
      <c r="F1" s="439"/>
      <c r="G1" s="439"/>
    </row>
    <row r="2" spans="1:7" ht="18.75">
      <c r="A2" s="456" t="s">
        <v>516</v>
      </c>
      <c r="B2" s="456"/>
      <c r="C2" s="456"/>
      <c r="D2" s="456"/>
      <c r="E2" s="456"/>
      <c r="F2" s="456"/>
      <c r="G2" s="456"/>
    </row>
    <row r="4" spans="1:7" ht="28.5">
      <c r="A4" s="414" t="s">
        <v>478</v>
      </c>
      <c r="B4" s="415"/>
      <c r="C4" s="415"/>
      <c r="D4" s="415"/>
      <c r="E4" s="415"/>
      <c r="F4" s="415"/>
      <c r="G4" s="455"/>
    </row>
    <row r="6" spans="1:7" ht="28.5">
      <c r="A6" s="414" t="s">
        <v>32</v>
      </c>
      <c r="B6" s="415"/>
      <c r="C6" s="415"/>
      <c r="D6" s="415"/>
      <c r="E6" s="415"/>
      <c r="F6" s="415"/>
      <c r="G6" s="455"/>
    </row>
    <row r="7" spans="1:5" ht="18.75">
      <c r="A7" s="87"/>
      <c r="B7" s="88"/>
      <c r="C7" s="88"/>
      <c r="D7" s="88"/>
      <c r="E7" s="88"/>
    </row>
    <row r="8" spans="1:7" s="19" customFormat="1" ht="18.75">
      <c r="A8" s="89"/>
      <c r="B8" s="90"/>
      <c r="C8" s="111"/>
      <c r="D8" s="102"/>
      <c r="E8" s="90"/>
      <c r="F8" s="97"/>
      <c r="G8" s="73" t="s">
        <v>145</v>
      </c>
    </row>
    <row r="9" spans="1:7" s="19" customFormat="1" ht="18.75">
      <c r="A9" s="91"/>
      <c r="B9" s="92"/>
      <c r="C9" s="112"/>
      <c r="D9" s="103"/>
      <c r="E9" s="92"/>
      <c r="F9" s="98"/>
      <c r="G9" s="74" t="s">
        <v>85</v>
      </c>
    </row>
    <row r="10" spans="1:7" ht="18.75">
      <c r="A10" s="91"/>
      <c r="B10" s="92"/>
      <c r="C10" s="112"/>
      <c r="D10" s="103" t="s">
        <v>121</v>
      </c>
      <c r="E10" s="92" t="s">
        <v>122</v>
      </c>
      <c r="F10" s="103" t="s">
        <v>177</v>
      </c>
      <c r="G10" s="76" t="s">
        <v>146</v>
      </c>
    </row>
    <row r="11" spans="1:7" ht="18.75">
      <c r="A11" s="93" t="s">
        <v>90</v>
      </c>
      <c r="B11" s="94"/>
      <c r="C11" s="113"/>
      <c r="D11" s="104" t="s">
        <v>537</v>
      </c>
      <c r="E11" s="94" t="s">
        <v>123</v>
      </c>
      <c r="F11" s="104" t="s">
        <v>518</v>
      </c>
      <c r="G11" s="75" t="s">
        <v>84</v>
      </c>
    </row>
    <row r="12" spans="1:7" ht="18.75">
      <c r="A12" s="95"/>
      <c r="B12" s="96"/>
      <c r="C12" s="96"/>
      <c r="D12" s="10"/>
      <c r="E12" s="10"/>
      <c r="F12" s="10"/>
      <c r="G12" s="10"/>
    </row>
    <row r="13" spans="1:7" ht="18.75">
      <c r="A13" s="11" t="s">
        <v>7</v>
      </c>
      <c r="B13" s="96"/>
      <c r="C13" s="96"/>
      <c r="D13" s="10"/>
      <c r="E13" s="10"/>
      <c r="F13" s="10"/>
      <c r="G13" s="10"/>
    </row>
    <row r="14" spans="1:7" ht="18.75">
      <c r="A14" s="95"/>
      <c r="B14" s="96"/>
      <c r="C14" s="96"/>
      <c r="D14" s="10"/>
      <c r="E14" s="10"/>
      <c r="F14" s="10"/>
      <c r="G14" s="10"/>
    </row>
    <row r="15" spans="1:7" ht="19.5" thickBot="1">
      <c r="A15" s="95"/>
      <c r="B15" s="9" t="s">
        <v>18</v>
      </c>
      <c r="C15" s="96"/>
      <c r="D15" s="287">
        <f>SUM(D16:D24)</f>
        <v>1559715</v>
      </c>
      <c r="E15" s="287">
        <f>SUM(E16:E24)</f>
        <v>24060</v>
      </c>
      <c r="F15" s="287">
        <f>SUM(F16:F24)</f>
        <v>1583775</v>
      </c>
      <c r="G15" s="225"/>
    </row>
    <row r="16" spans="1:7" ht="19.5" thickTop="1">
      <c r="A16" s="95"/>
      <c r="B16" s="9"/>
      <c r="C16" s="96" t="s">
        <v>504</v>
      </c>
      <c r="D16" s="288"/>
      <c r="E16" s="288"/>
      <c r="F16" s="288">
        <f>SUM(D16:E16)</f>
        <v>0</v>
      </c>
      <c r="G16" s="99"/>
    </row>
    <row r="17" spans="1:7" ht="18.75">
      <c r="A17" s="95"/>
      <c r="B17" s="9"/>
      <c r="C17" s="96" t="s">
        <v>15</v>
      </c>
      <c r="D17" s="288">
        <v>12098</v>
      </c>
      <c r="E17" s="288">
        <v>13128</v>
      </c>
      <c r="F17" s="288">
        <f aca="true" t="shared" si="0" ref="F17:F24">SUM(D17:E17)</f>
        <v>25226</v>
      </c>
      <c r="G17" s="99"/>
    </row>
    <row r="18" spans="1:7" ht="18.75">
      <c r="A18" s="95"/>
      <c r="B18" s="9"/>
      <c r="C18" s="96" t="s">
        <v>8</v>
      </c>
      <c r="D18" s="288">
        <v>3037</v>
      </c>
      <c r="E18" s="288">
        <v>9504</v>
      </c>
      <c r="F18" s="288">
        <f t="shared" si="0"/>
        <v>12541</v>
      </c>
      <c r="G18" s="99"/>
    </row>
    <row r="19" spans="1:7" ht="18.75">
      <c r="A19" s="95"/>
      <c r="B19" s="9"/>
      <c r="C19" s="96" t="s">
        <v>75</v>
      </c>
      <c r="D19" s="288">
        <v>1283805</v>
      </c>
      <c r="E19" s="288">
        <v>-11505</v>
      </c>
      <c r="F19" s="288">
        <f t="shared" si="0"/>
        <v>1272300</v>
      </c>
      <c r="G19" s="99"/>
    </row>
    <row r="20" spans="1:7" ht="18.75">
      <c r="A20" s="95"/>
      <c r="B20" s="9"/>
      <c r="C20" s="96" t="s">
        <v>431</v>
      </c>
      <c r="D20" s="288">
        <v>155036</v>
      </c>
      <c r="E20" s="288">
        <v>344</v>
      </c>
      <c r="F20" s="288">
        <f t="shared" si="0"/>
        <v>155380</v>
      </c>
      <c r="G20" s="99"/>
    </row>
    <row r="21" spans="1:7" ht="18.75">
      <c r="A21" s="95"/>
      <c r="B21" s="9"/>
      <c r="C21" s="96" t="s">
        <v>436</v>
      </c>
      <c r="D21" s="288"/>
      <c r="E21" s="288"/>
      <c r="F21" s="288">
        <f t="shared" si="0"/>
        <v>0</v>
      </c>
      <c r="G21" s="99"/>
    </row>
    <row r="22" spans="1:7" ht="18.75">
      <c r="A22" s="95"/>
      <c r="B22" s="9"/>
      <c r="C22" s="96" t="s">
        <v>97</v>
      </c>
      <c r="D22" s="288">
        <v>1671</v>
      </c>
      <c r="E22" s="288">
        <v>70451</v>
      </c>
      <c r="F22" s="288">
        <f t="shared" si="0"/>
        <v>72122</v>
      </c>
      <c r="G22" s="99"/>
    </row>
    <row r="23" spans="1:7" ht="18.75">
      <c r="A23" s="95"/>
      <c r="B23" s="9"/>
      <c r="C23" s="96" t="s">
        <v>528</v>
      </c>
      <c r="D23" s="288">
        <v>30660</v>
      </c>
      <c r="E23" s="288">
        <v>-30660</v>
      </c>
      <c r="F23" s="288">
        <f t="shared" si="0"/>
        <v>0</v>
      </c>
      <c r="G23" s="99"/>
    </row>
    <row r="24" spans="1:7" ht="18.75">
      <c r="A24" s="95"/>
      <c r="B24" s="9"/>
      <c r="C24" s="4" t="s">
        <v>529</v>
      </c>
      <c r="D24" s="288">
        <v>73408</v>
      </c>
      <c r="E24" s="288">
        <v>-27202</v>
      </c>
      <c r="F24" s="288">
        <f t="shared" si="0"/>
        <v>46206</v>
      </c>
      <c r="G24" s="99"/>
    </row>
    <row r="25" spans="1:7" ht="18.75">
      <c r="A25" s="95"/>
      <c r="B25" s="9"/>
      <c r="C25" s="96"/>
      <c r="D25" s="289"/>
      <c r="E25" s="289"/>
      <c r="F25" s="289"/>
      <c r="G25" s="10"/>
    </row>
    <row r="26" spans="1:7" ht="19.5" thickBot="1">
      <c r="A26" s="95"/>
      <c r="B26" s="9" t="s">
        <v>19</v>
      </c>
      <c r="C26" s="96"/>
      <c r="D26" s="287">
        <f>+D27</f>
        <v>25126</v>
      </c>
      <c r="E26" s="287">
        <f>+E27</f>
        <v>0</v>
      </c>
      <c r="F26" s="287">
        <f>+F27</f>
        <v>25126</v>
      </c>
      <c r="G26" s="225"/>
    </row>
    <row r="27" spans="1:7" ht="19.5" thickTop="1">
      <c r="A27" s="95"/>
      <c r="B27" s="9"/>
      <c r="C27" s="96" t="s">
        <v>530</v>
      </c>
      <c r="D27" s="288">
        <v>25126</v>
      </c>
      <c r="E27" s="288"/>
      <c r="F27" s="288">
        <f>SUM(D27:E27)</f>
        <v>25126</v>
      </c>
      <c r="G27" s="99"/>
    </row>
    <row r="28" spans="1:7" ht="18.75">
      <c r="A28" s="95"/>
      <c r="B28" s="9"/>
      <c r="C28" s="96"/>
      <c r="D28" s="289"/>
      <c r="E28" s="289"/>
      <c r="F28" s="289"/>
      <c r="G28" s="10"/>
    </row>
    <row r="29" spans="1:7" ht="19.5" thickBot="1">
      <c r="A29" s="95"/>
      <c r="B29" s="9" t="s">
        <v>20</v>
      </c>
      <c r="C29" s="96"/>
      <c r="D29" s="287">
        <f>+D30+D31</f>
        <v>0</v>
      </c>
      <c r="E29" s="287">
        <f>+E30+E31</f>
        <v>0</v>
      </c>
      <c r="F29" s="287">
        <f>+F30+F31</f>
        <v>0</v>
      </c>
      <c r="G29" s="225"/>
    </row>
    <row r="30" spans="1:7" ht="19.5" thickTop="1">
      <c r="A30" s="95"/>
      <c r="B30" s="9"/>
      <c r="C30" s="96" t="s">
        <v>16</v>
      </c>
      <c r="D30" s="288"/>
      <c r="E30" s="288"/>
      <c r="F30" s="288">
        <f>SUM(D30:E30)</f>
        <v>0</v>
      </c>
      <c r="G30" s="99"/>
    </row>
    <row r="31" spans="1:7" ht="18.75">
      <c r="A31" s="95"/>
      <c r="B31" s="9"/>
      <c r="C31" s="96" t="str">
        <f>+C27</f>
        <v>Reserva para continguencias laborales</v>
      </c>
      <c r="D31" s="288"/>
      <c r="E31" s="288"/>
      <c r="F31" s="288">
        <f>SUM(D31:E31)</f>
        <v>0</v>
      </c>
      <c r="G31" s="99"/>
    </row>
    <row r="32" spans="1:7" ht="18.75">
      <c r="A32" s="95"/>
      <c r="B32" s="9"/>
      <c r="C32" s="96"/>
      <c r="D32" s="289"/>
      <c r="E32" s="289"/>
      <c r="F32" s="289"/>
      <c r="G32" s="10"/>
    </row>
    <row r="33" spans="1:7" ht="19.5" thickBot="1">
      <c r="A33" s="95"/>
      <c r="B33" s="9" t="s">
        <v>484</v>
      </c>
      <c r="C33" s="96"/>
      <c r="D33" s="287">
        <f>+D34</f>
        <v>125040</v>
      </c>
      <c r="E33" s="287">
        <f>+E34</f>
        <v>102281</v>
      </c>
      <c r="F33" s="287">
        <f>SUM(D33:E33)</f>
        <v>227321</v>
      </c>
      <c r="G33" s="225"/>
    </row>
    <row r="34" spans="1:7" ht="19.5" thickTop="1">
      <c r="A34" s="95"/>
      <c r="B34" s="96"/>
      <c r="C34" s="96" t="s">
        <v>17</v>
      </c>
      <c r="D34" s="288">
        <v>125040</v>
      </c>
      <c r="E34" s="288">
        <v>102281</v>
      </c>
      <c r="F34" s="288">
        <f>SUM(D34:E34)</f>
        <v>227321</v>
      </c>
      <c r="G34" s="99"/>
    </row>
    <row r="35" spans="1:7" ht="18.75">
      <c r="A35" s="95"/>
      <c r="B35" s="96"/>
      <c r="C35" s="96"/>
      <c r="D35" s="289"/>
      <c r="E35" s="289"/>
      <c r="F35" s="289"/>
      <c r="G35" s="10"/>
    </row>
    <row r="36" spans="1:7" ht="19.5" thickBot="1">
      <c r="A36" s="11" t="s">
        <v>24</v>
      </c>
      <c r="B36" s="96"/>
      <c r="C36" s="96"/>
      <c r="D36" s="287">
        <f>+D38+D39</f>
        <v>0</v>
      </c>
      <c r="E36" s="287">
        <f>+E38+E39</f>
        <v>0</v>
      </c>
      <c r="F36" s="287">
        <f>+F38+F39</f>
        <v>0</v>
      </c>
      <c r="G36" s="225"/>
    </row>
    <row r="37" spans="1:7" ht="19.5" thickTop="1">
      <c r="A37" s="95"/>
      <c r="B37" s="9" t="s">
        <v>6</v>
      </c>
      <c r="C37" s="96"/>
      <c r="D37" s="288"/>
      <c r="E37" s="288"/>
      <c r="F37" s="288"/>
      <c r="G37" s="99"/>
    </row>
    <row r="38" spans="1:7" ht="18.75">
      <c r="A38" s="95"/>
      <c r="B38" s="9"/>
      <c r="C38" s="96" t="s">
        <v>25</v>
      </c>
      <c r="D38" s="288"/>
      <c r="E38" s="288"/>
      <c r="F38" s="288">
        <f>SUM(D38:E38)</f>
        <v>0</v>
      </c>
      <c r="G38" s="99"/>
    </row>
    <row r="39" spans="1:7" ht="18.75">
      <c r="A39" s="95"/>
      <c r="B39" s="9"/>
      <c r="C39" s="96" t="s">
        <v>164</v>
      </c>
      <c r="D39" s="288"/>
      <c r="E39" s="288"/>
      <c r="F39" s="288">
        <f>SUM(D39:E39)</f>
        <v>0</v>
      </c>
      <c r="G39" s="99"/>
    </row>
    <row r="40" spans="1:7" ht="15" customHeight="1">
      <c r="A40" s="95"/>
      <c r="B40" s="9"/>
      <c r="C40" s="96"/>
      <c r="D40" s="289"/>
      <c r="E40" s="289"/>
      <c r="F40" s="289"/>
      <c r="G40" s="10"/>
    </row>
    <row r="41" spans="1:7" ht="18.75">
      <c r="A41" s="95"/>
      <c r="B41" s="96"/>
      <c r="C41" s="96"/>
      <c r="D41" s="290"/>
      <c r="E41" s="290"/>
      <c r="F41" s="290"/>
      <c r="G41" s="100"/>
    </row>
    <row r="42" spans="1:7" ht="18.75">
      <c r="A42" s="16"/>
      <c r="B42" s="14" t="s">
        <v>69</v>
      </c>
      <c r="C42" s="15"/>
      <c r="D42" s="291">
        <f>+D36+D33+D29+D26+D15</f>
        <v>1709881</v>
      </c>
      <c r="E42" s="291">
        <f>+E36+E33+E29+E26+E15</f>
        <v>126341</v>
      </c>
      <c r="F42" s="291">
        <f>+F36+F33+F29+F26+F15</f>
        <v>1836222</v>
      </c>
      <c r="G42" s="101"/>
    </row>
  </sheetData>
  <mergeCells count="4">
    <mergeCell ref="A6:G6"/>
    <mergeCell ref="A4:G4"/>
    <mergeCell ref="A1:G1"/>
    <mergeCell ref="A2:G2"/>
  </mergeCells>
  <printOptions horizontalCentered="1" verticalCentered="1"/>
  <pageMargins left="0.4724409448818898" right="0.4724409448818898" top="0.5511811023622047" bottom="0.4724409448818898" header="0.5118110236220472" footer="0.1968503937007874"/>
  <pageSetup fitToHeight="1" fitToWidth="1" horizontalDpi="600" verticalDpi="600" orientation="landscape" scale="71" r:id="rId1"/>
  <headerFooter alignWithMargins="0">
    <oddFooter>&amp;C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50" zoomScaleNormal="50" workbookViewId="0" topLeftCell="A6">
      <selection activeCell="D35" sqref="D35"/>
    </sheetView>
  </sheetViews>
  <sheetFormatPr defaultColWidth="7.10546875" defaultRowHeight="18.75"/>
  <cols>
    <col min="1" max="1" width="4.21484375" style="57" customWidth="1"/>
    <col min="2" max="2" width="2.88671875" style="57" customWidth="1"/>
    <col min="3" max="3" width="52.3359375" style="57" customWidth="1"/>
    <col min="4" max="4" width="12.5546875" style="46" customWidth="1"/>
    <col min="5" max="5" width="10.3359375" style="46" customWidth="1"/>
    <col min="6" max="6" width="9.88671875" style="46" customWidth="1"/>
    <col min="7" max="7" width="10.5546875" style="46" customWidth="1"/>
    <col min="8" max="8" width="10.3359375" style="46" customWidth="1"/>
    <col min="9" max="9" width="14.10546875" style="0" customWidth="1"/>
    <col min="10" max="16384" width="7.10546875" style="46" customWidth="1"/>
  </cols>
  <sheetData>
    <row r="1" spans="1:9" ht="21">
      <c r="A1" s="460" t="str">
        <f>+'Pasivos y cuentas de orden "K"'!A1:G1</f>
        <v>UNIVERSIDAD AUTONOMA DE SINALOA</v>
      </c>
      <c r="B1" s="460"/>
      <c r="C1" s="460"/>
      <c r="D1" s="460"/>
      <c r="E1" s="460"/>
      <c r="F1" s="460"/>
      <c r="G1" s="460"/>
      <c r="H1" s="460"/>
      <c r="I1" s="460"/>
    </row>
    <row r="2" spans="1:9" ht="15.75">
      <c r="A2" s="461" t="s">
        <v>516</v>
      </c>
      <c r="B2" s="461"/>
      <c r="C2" s="461"/>
      <c r="D2" s="461"/>
      <c r="E2" s="461"/>
      <c r="F2" s="461"/>
      <c r="G2" s="461"/>
      <c r="H2" s="461"/>
      <c r="I2" s="461"/>
    </row>
    <row r="3" ht="18.75">
      <c r="A3" s="47"/>
    </row>
    <row r="4" spans="1:9" ht="28.5">
      <c r="A4" s="457" t="s">
        <v>507</v>
      </c>
      <c r="B4" s="458"/>
      <c r="C4" s="458"/>
      <c r="D4" s="458"/>
      <c r="E4" s="458"/>
      <c r="F4" s="458"/>
      <c r="G4" s="458"/>
      <c r="H4" s="458"/>
      <c r="I4" s="459"/>
    </row>
    <row r="6" spans="1:8" ht="18.75">
      <c r="A6" s="55"/>
      <c r="B6" s="55"/>
      <c r="C6" s="55"/>
      <c r="D6" s="64"/>
      <c r="E6" s="64"/>
      <c r="F6" s="64"/>
      <c r="G6" s="64"/>
      <c r="H6" s="64"/>
    </row>
    <row r="7" spans="1:9" ht="18.75">
      <c r="A7" s="105" t="s">
        <v>515</v>
      </c>
      <c r="B7" s="106"/>
      <c r="C7" s="138"/>
      <c r="D7" s="48"/>
      <c r="E7" s="79"/>
      <c r="F7" s="79"/>
      <c r="G7" s="79"/>
      <c r="H7" s="79"/>
      <c r="I7" s="73" t="s">
        <v>145</v>
      </c>
    </row>
    <row r="8" spans="1:9" ht="18.75" customHeight="1">
      <c r="A8" s="58"/>
      <c r="B8" s="55"/>
      <c r="C8" s="56"/>
      <c r="D8" s="83" t="s">
        <v>76</v>
      </c>
      <c r="E8" s="83" t="s">
        <v>180</v>
      </c>
      <c r="F8" s="83" t="s">
        <v>125</v>
      </c>
      <c r="G8" s="83" t="s">
        <v>127</v>
      </c>
      <c r="H8" s="83" t="s">
        <v>178</v>
      </c>
      <c r="I8" s="74" t="s">
        <v>85</v>
      </c>
    </row>
    <row r="9" spans="1:9" ht="18.75">
      <c r="A9" s="58"/>
      <c r="B9" s="55"/>
      <c r="C9" s="56"/>
      <c r="D9" s="83"/>
      <c r="E9" s="144" t="s">
        <v>108</v>
      </c>
      <c r="F9" s="144" t="s">
        <v>108</v>
      </c>
      <c r="G9" s="144" t="s">
        <v>108</v>
      </c>
      <c r="H9" s="144" t="s">
        <v>108</v>
      </c>
      <c r="I9" s="74" t="s">
        <v>146</v>
      </c>
    </row>
    <row r="10" spans="1:9" ht="18.75">
      <c r="A10" s="107" t="s">
        <v>89</v>
      </c>
      <c r="B10" s="108"/>
      <c r="C10" s="139"/>
      <c r="D10" s="53"/>
      <c r="E10" s="114" t="s">
        <v>124</v>
      </c>
      <c r="F10" s="114" t="s">
        <v>126</v>
      </c>
      <c r="G10" s="114" t="s">
        <v>128</v>
      </c>
      <c r="H10" s="114" t="s">
        <v>179</v>
      </c>
      <c r="I10" s="75" t="s">
        <v>84</v>
      </c>
    </row>
    <row r="11" spans="1:9" ht="18.75">
      <c r="A11" s="67" t="s">
        <v>77</v>
      </c>
      <c r="B11" s="55"/>
      <c r="C11" s="55"/>
      <c r="D11" s="153"/>
      <c r="E11" s="154"/>
      <c r="F11" s="154"/>
      <c r="G11" s="154"/>
      <c r="H11" s="154"/>
      <c r="I11" s="154"/>
    </row>
    <row r="12" spans="1:9" ht="18.75">
      <c r="A12" s="67"/>
      <c r="B12" s="110"/>
      <c r="C12" s="55"/>
      <c r="D12" s="150"/>
      <c r="E12" s="68"/>
      <c r="F12" s="68"/>
      <c r="G12" s="68"/>
      <c r="H12" s="68"/>
      <c r="I12" s="68"/>
    </row>
    <row r="13" spans="1:9" ht="19.5" thickBot="1">
      <c r="A13" s="67"/>
      <c r="B13" s="110" t="s">
        <v>18</v>
      </c>
      <c r="C13" s="55"/>
      <c r="D13" s="284">
        <f>SUM(D14:D17)</f>
        <v>30003</v>
      </c>
      <c r="E13" s="286">
        <f>SUM(E14:E17)</f>
        <v>-6246</v>
      </c>
      <c r="F13" s="286">
        <f>SUM(F14:F17)</f>
        <v>12507</v>
      </c>
      <c r="G13" s="286">
        <f>SUM(G14:G17)</f>
        <v>-255</v>
      </c>
      <c r="H13" s="286">
        <f>SUM(H14:H17)</f>
        <v>23997</v>
      </c>
      <c r="I13" s="234"/>
    </row>
    <row r="14" spans="1:9" ht="19.5" thickTop="1">
      <c r="A14" s="67"/>
      <c r="B14" s="110"/>
      <c r="C14" s="55" t="s">
        <v>78</v>
      </c>
      <c r="D14" s="245">
        <f>SUM(E14:H14)</f>
        <v>0</v>
      </c>
      <c r="E14" s="243"/>
      <c r="F14" s="243"/>
      <c r="G14" s="243"/>
      <c r="H14" s="243"/>
      <c r="I14" s="147"/>
    </row>
    <row r="15" spans="1:9" ht="18.75">
      <c r="A15" s="67"/>
      <c r="B15" s="110"/>
      <c r="C15" s="55" t="s">
        <v>15</v>
      </c>
      <c r="D15" s="245">
        <f>SUM(E15:H15)</f>
        <v>12876</v>
      </c>
      <c r="E15" s="243">
        <v>-1842</v>
      </c>
      <c r="F15" s="243">
        <v>-53</v>
      </c>
      <c r="G15" s="243">
        <v>-2618</v>
      </c>
      <c r="H15" s="243">
        <v>17389</v>
      </c>
      <c r="I15" s="147"/>
    </row>
    <row r="16" spans="1:9" ht="18.75">
      <c r="A16" s="67"/>
      <c r="B16" s="110"/>
      <c r="C16" s="55" t="s">
        <v>8</v>
      </c>
      <c r="D16" s="245">
        <f>SUM(E16:H16)</f>
        <v>8442</v>
      </c>
      <c r="E16" s="243">
        <v>-1022</v>
      </c>
      <c r="F16" s="243">
        <v>1377</v>
      </c>
      <c r="G16" s="243">
        <v>736</v>
      </c>
      <c r="H16" s="243">
        <v>7351</v>
      </c>
      <c r="I16" s="147"/>
    </row>
    <row r="17" spans="1:9" ht="18.75">
      <c r="A17" s="67"/>
      <c r="B17" s="110"/>
      <c r="C17" s="55" t="s">
        <v>531</v>
      </c>
      <c r="D17" s="245">
        <f>SUM(E17:H17)</f>
        <v>8685</v>
      </c>
      <c r="E17" s="243">
        <v>-3382</v>
      </c>
      <c r="F17" s="243">
        <v>11183</v>
      </c>
      <c r="G17" s="243">
        <v>1627</v>
      </c>
      <c r="H17" s="243">
        <v>-743</v>
      </c>
      <c r="I17" s="147"/>
    </row>
    <row r="18" spans="1:9" ht="18.75">
      <c r="A18" s="67"/>
      <c r="B18" s="110"/>
      <c r="C18" s="55"/>
      <c r="D18" s="247"/>
      <c r="E18" s="246"/>
      <c r="F18" s="246"/>
      <c r="G18" s="246"/>
      <c r="H18" s="246"/>
      <c r="I18" s="229"/>
    </row>
    <row r="19" spans="1:9" ht="19.5" thickBot="1">
      <c r="A19" s="67"/>
      <c r="B19" s="110" t="s">
        <v>75</v>
      </c>
      <c r="C19" s="55"/>
      <c r="D19" s="284">
        <f>SUM(D20:D27)</f>
        <v>-46617</v>
      </c>
      <c r="E19" s="286">
        <f>SUM(E20:E27)</f>
        <v>5645</v>
      </c>
      <c r="F19" s="286">
        <f>SUM(F20:F27)</f>
        <v>14071</v>
      </c>
      <c r="G19" s="286">
        <f>SUM(G20:G27)</f>
        <v>46417</v>
      </c>
      <c r="H19" s="286">
        <f>SUM(H20:H27)</f>
        <v>-112750</v>
      </c>
      <c r="I19" s="234"/>
    </row>
    <row r="20" spans="1:9" ht="19.5" thickTop="1">
      <c r="A20" s="67"/>
      <c r="B20" s="110"/>
      <c r="C20" s="55" t="s">
        <v>129</v>
      </c>
      <c r="D20" s="245">
        <f aca="true" t="shared" si="0" ref="D20:D28">SUM(E20:H20)</f>
        <v>-281342</v>
      </c>
      <c r="E20" s="243">
        <v>4737</v>
      </c>
      <c r="F20" s="243">
        <v>19762</v>
      </c>
      <c r="G20" s="243">
        <v>19700</v>
      </c>
      <c r="H20" s="243">
        <v>-325541</v>
      </c>
      <c r="I20" s="147"/>
    </row>
    <row r="21" spans="1:9" ht="18.75">
      <c r="A21" s="67"/>
      <c r="B21" s="110"/>
      <c r="C21" s="55" t="s">
        <v>169</v>
      </c>
      <c r="D21" s="245">
        <f t="shared" si="0"/>
        <v>-411</v>
      </c>
      <c r="E21" s="243">
        <v>73</v>
      </c>
      <c r="F21" s="243">
        <v>-48</v>
      </c>
      <c r="G21" s="243">
        <v>114</v>
      </c>
      <c r="H21" s="243">
        <v>-550</v>
      </c>
      <c r="I21" s="147"/>
    </row>
    <row r="22" spans="1:9" ht="18.75">
      <c r="A22" s="67"/>
      <c r="B22" s="110"/>
      <c r="C22" s="55" t="s">
        <v>165</v>
      </c>
      <c r="D22" s="245">
        <f t="shared" si="0"/>
        <v>115642</v>
      </c>
      <c r="E22" s="243">
        <v>818</v>
      </c>
      <c r="F22" s="243">
        <v>-2841</v>
      </c>
      <c r="G22" s="243">
        <v>3949</v>
      </c>
      <c r="H22" s="243">
        <v>113716</v>
      </c>
      <c r="I22" s="147"/>
    </row>
    <row r="23" spans="1:9" ht="18.75">
      <c r="A23" s="67"/>
      <c r="B23" s="110"/>
      <c r="C23" s="55" t="s">
        <v>166</v>
      </c>
      <c r="D23" s="245">
        <f t="shared" si="0"/>
        <v>0</v>
      </c>
      <c r="E23" s="243"/>
      <c r="F23" s="243"/>
      <c r="G23" s="243"/>
      <c r="H23" s="243"/>
      <c r="I23" s="147"/>
    </row>
    <row r="24" spans="1:9" ht="18.75">
      <c r="A24" s="67"/>
      <c r="B24" s="110"/>
      <c r="C24" s="55" t="s">
        <v>167</v>
      </c>
      <c r="D24" s="245">
        <f t="shared" si="0"/>
        <v>0</v>
      </c>
      <c r="E24" s="243"/>
      <c r="F24" s="243"/>
      <c r="G24" s="243"/>
      <c r="H24" s="243"/>
      <c r="I24" s="147"/>
    </row>
    <row r="25" spans="1:9" ht="18.75">
      <c r="A25" s="67"/>
      <c r="B25" s="110"/>
      <c r="C25" s="55" t="s">
        <v>168</v>
      </c>
      <c r="D25" s="245">
        <f t="shared" si="0"/>
        <v>93162</v>
      </c>
      <c r="E25" s="243">
        <v>0</v>
      </c>
      <c r="F25" s="243">
        <v>-537</v>
      </c>
      <c r="G25" s="243">
        <v>22562</v>
      </c>
      <c r="H25" s="243">
        <v>71137</v>
      </c>
      <c r="I25" s="147"/>
    </row>
    <row r="26" spans="1:9" ht="18.75">
      <c r="A26" s="67"/>
      <c r="B26" s="110"/>
      <c r="C26" s="55" t="s">
        <v>532</v>
      </c>
      <c r="D26" s="245">
        <f t="shared" si="0"/>
        <v>0</v>
      </c>
      <c r="E26" s="243">
        <v>17</v>
      </c>
      <c r="F26" s="243">
        <v>-53</v>
      </c>
      <c r="G26" s="243">
        <v>92</v>
      </c>
      <c r="H26" s="243">
        <v>-56</v>
      </c>
      <c r="I26" s="147"/>
    </row>
    <row r="27" spans="1:9" ht="18.75">
      <c r="A27" s="67"/>
      <c r="B27" s="110"/>
      <c r="C27" s="55" t="s">
        <v>533</v>
      </c>
      <c r="D27" s="245">
        <f t="shared" si="0"/>
        <v>26332</v>
      </c>
      <c r="E27" s="243">
        <v>0</v>
      </c>
      <c r="F27" s="243">
        <v>-2212</v>
      </c>
      <c r="G27" s="243">
        <v>0</v>
      </c>
      <c r="H27" s="243">
        <v>28544</v>
      </c>
      <c r="I27" s="147"/>
    </row>
    <row r="28" spans="1:9" ht="18.75">
      <c r="A28" s="67"/>
      <c r="B28" s="110"/>
      <c r="C28" s="56" t="s">
        <v>534</v>
      </c>
      <c r="D28" s="245">
        <f t="shared" si="0"/>
        <v>51526</v>
      </c>
      <c r="E28" s="392">
        <v>0</v>
      </c>
      <c r="F28" s="392">
        <v>-4720</v>
      </c>
      <c r="G28" s="392">
        <v>0</v>
      </c>
      <c r="H28" s="392">
        <v>56246</v>
      </c>
      <c r="I28" s="70"/>
    </row>
    <row r="29" spans="1:9" ht="18.75">
      <c r="A29" s="67"/>
      <c r="B29" s="110"/>
      <c r="C29" s="55"/>
      <c r="D29" s="247"/>
      <c r="E29" s="246"/>
      <c r="F29" s="246"/>
      <c r="G29" s="246"/>
      <c r="H29" s="246"/>
      <c r="I29" s="229"/>
    </row>
    <row r="30" spans="1:9" ht="18.75">
      <c r="A30" s="67"/>
      <c r="B30" s="110"/>
      <c r="C30" s="55"/>
      <c r="D30" s="247"/>
      <c r="E30" s="246"/>
      <c r="F30" s="246"/>
      <c r="G30" s="246"/>
      <c r="H30" s="246"/>
      <c r="I30" s="229"/>
    </row>
    <row r="31" spans="1:9" ht="18.75">
      <c r="A31" s="69" t="s">
        <v>483</v>
      </c>
      <c r="B31" s="62"/>
      <c r="C31" s="63"/>
      <c r="D31" s="265">
        <f>+D19+D13</f>
        <v>-16614</v>
      </c>
      <c r="E31" s="265">
        <f>+E19+E13</f>
        <v>-601</v>
      </c>
      <c r="F31" s="265">
        <f>+F19+F13</f>
        <v>26578</v>
      </c>
      <c r="G31" s="265">
        <f>+G19+G13</f>
        <v>46162</v>
      </c>
      <c r="H31" s="265">
        <f>+H19+H13</f>
        <v>-88753</v>
      </c>
      <c r="I31" s="210"/>
    </row>
    <row r="32" ht="18.75">
      <c r="I32" s="46"/>
    </row>
    <row r="33" ht="18.75">
      <c r="I33" s="46"/>
    </row>
    <row r="34" ht="18.75">
      <c r="I34" s="46"/>
    </row>
    <row r="35" ht="18.75">
      <c r="I35" s="46"/>
    </row>
    <row r="36" ht="18.75">
      <c r="I36" s="46"/>
    </row>
  </sheetData>
  <mergeCells count="3">
    <mergeCell ref="A4:I4"/>
    <mergeCell ref="A1:I1"/>
    <mergeCell ref="A2:I2"/>
  </mergeCells>
  <printOptions horizontalCentered="1" verticalCentered="1"/>
  <pageMargins left="0.7874015748031497" right="0.984251968503937" top="0.7874015748031497" bottom="0.984251968503937" header="0.5118110236220472" footer="0.5118110236220472"/>
  <pageSetup fitToHeight="1" fitToWidth="1" horizontalDpi="600" verticalDpi="600" orientation="landscape" scale="79" r:id="rId1"/>
  <headerFooter alignWithMargins="0">
    <oddFooter>&amp;C&amp;P</oddFooter>
  </headerFooter>
  <ignoredErrors>
    <ignoredError sqref="E19:H1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="50" zoomScaleNormal="50" workbookViewId="0" topLeftCell="A1">
      <selection activeCell="C33" sqref="C33"/>
    </sheetView>
  </sheetViews>
  <sheetFormatPr defaultColWidth="7.10546875" defaultRowHeight="18.75"/>
  <cols>
    <col min="1" max="1" width="7.10546875" style="57" customWidth="1"/>
    <col min="2" max="2" width="50.3359375" style="57" bestFit="1" customWidth="1"/>
    <col min="3" max="9" width="12.5546875" style="57" customWidth="1"/>
    <col min="10" max="10" width="14.10546875" style="0" customWidth="1"/>
    <col min="11" max="16384" width="7.10546875" style="46" customWidth="1"/>
  </cols>
  <sheetData>
    <row r="1" spans="1:10" ht="18.75" customHeight="1">
      <c r="A1" s="468" t="str">
        <f>+'Antigüedad de Saldos "L"'!A1:I1</f>
        <v>UNIVERSIDAD AUTONOMA DE SINALOA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20.25" customHeight="1">
      <c r="A2" s="469" t="s">
        <v>516</v>
      </c>
      <c r="B2" s="469"/>
      <c r="C2" s="469"/>
      <c r="D2" s="469"/>
      <c r="E2" s="469"/>
      <c r="F2" s="469"/>
      <c r="G2" s="469"/>
      <c r="H2" s="469"/>
      <c r="I2" s="469"/>
      <c r="J2" s="469"/>
    </row>
    <row r="4" spans="1:10" ht="28.5">
      <c r="A4" s="457" t="s">
        <v>479</v>
      </c>
      <c r="B4" s="458"/>
      <c r="C4" s="458"/>
      <c r="D4" s="458"/>
      <c r="E4" s="458"/>
      <c r="F4" s="458"/>
      <c r="G4" s="458"/>
      <c r="H4" s="458"/>
      <c r="I4" s="458"/>
      <c r="J4" s="459"/>
    </row>
    <row r="5" spans="1:9" ht="18.75">
      <c r="A5" s="55"/>
      <c r="B5" s="55"/>
      <c r="C5" s="55"/>
      <c r="D5" s="55"/>
      <c r="E5" s="55"/>
      <c r="F5" s="55"/>
      <c r="G5" s="55"/>
      <c r="H5" s="55"/>
      <c r="I5" s="55"/>
    </row>
    <row r="6" spans="1:10" ht="18.75">
      <c r="A6" s="105" t="s">
        <v>519</v>
      </c>
      <c r="B6" s="138"/>
      <c r="C6" s="131" t="s">
        <v>130</v>
      </c>
      <c r="D6" s="465"/>
      <c r="E6" s="466"/>
      <c r="F6" s="466"/>
      <c r="G6" s="466"/>
      <c r="H6" s="466"/>
      <c r="I6" s="467"/>
      <c r="J6" s="134"/>
    </row>
    <row r="7" spans="1:10" ht="18.75">
      <c r="A7" s="58"/>
      <c r="B7" s="56"/>
      <c r="C7" s="132" t="s">
        <v>131</v>
      </c>
      <c r="D7" s="462" t="s">
        <v>172</v>
      </c>
      <c r="E7" s="463"/>
      <c r="F7" s="463"/>
      <c r="G7" s="463"/>
      <c r="H7" s="463"/>
      <c r="I7" s="464"/>
      <c r="J7" s="170" t="s">
        <v>145</v>
      </c>
    </row>
    <row r="8" spans="1:10" ht="18.75">
      <c r="A8" s="58"/>
      <c r="B8" s="56"/>
      <c r="C8" s="83" t="s">
        <v>132</v>
      </c>
      <c r="D8" s="83"/>
      <c r="E8" s="83"/>
      <c r="F8" s="83"/>
      <c r="G8" s="83"/>
      <c r="H8" s="83"/>
      <c r="I8" s="83" t="str">
        <f>+H9</f>
        <v>Pagos en</v>
      </c>
      <c r="J8" s="74" t="s">
        <v>85</v>
      </c>
    </row>
    <row r="9" spans="1:10" ht="18.75">
      <c r="A9" s="58"/>
      <c r="B9" s="56"/>
      <c r="C9" s="144" t="s">
        <v>133</v>
      </c>
      <c r="D9" s="144" t="s">
        <v>173</v>
      </c>
      <c r="E9" s="144" t="str">
        <f>+D9</f>
        <v>Pagos en</v>
      </c>
      <c r="F9" s="144" t="str">
        <f>+E9</f>
        <v>Pagos en</v>
      </c>
      <c r="G9" s="144" t="str">
        <f>+F9</f>
        <v>Pagos en</v>
      </c>
      <c r="H9" s="144" t="str">
        <f>+G9</f>
        <v>Pagos en</v>
      </c>
      <c r="I9" s="144" t="s">
        <v>134</v>
      </c>
      <c r="J9" s="74" t="s">
        <v>146</v>
      </c>
    </row>
    <row r="10" spans="1:10" ht="18.75">
      <c r="A10" s="107" t="s">
        <v>89</v>
      </c>
      <c r="B10" s="139"/>
      <c r="C10" s="114">
        <v>2005</v>
      </c>
      <c r="D10" s="114">
        <v>2006</v>
      </c>
      <c r="E10" s="114">
        <v>2007</v>
      </c>
      <c r="F10" s="114">
        <v>2008</v>
      </c>
      <c r="G10" s="114">
        <v>2009</v>
      </c>
      <c r="H10" s="114">
        <v>2010</v>
      </c>
      <c r="I10" s="114" t="s">
        <v>135</v>
      </c>
      <c r="J10" s="75" t="s">
        <v>84</v>
      </c>
    </row>
    <row r="11" spans="1:10" ht="18.75">
      <c r="A11" s="105"/>
      <c r="B11" s="106"/>
      <c r="C11" s="164"/>
      <c r="D11" s="164"/>
      <c r="E11" s="164"/>
      <c r="F11" s="164"/>
      <c r="G11" s="164"/>
      <c r="H11" s="164"/>
      <c r="I11" s="164"/>
      <c r="J11" s="164"/>
    </row>
    <row r="12" spans="1:10" ht="18.75">
      <c r="A12" s="67"/>
      <c r="B12" s="115" t="s">
        <v>79</v>
      </c>
      <c r="C12" s="282">
        <f>SUM(C13:C17)</f>
        <v>25126</v>
      </c>
      <c r="D12" s="282">
        <f aca="true" t="shared" si="0" ref="D12:I12">SUM(D13:D17)</f>
        <v>0</v>
      </c>
      <c r="E12" s="282">
        <f t="shared" si="0"/>
        <v>0</v>
      </c>
      <c r="F12" s="282">
        <f t="shared" si="0"/>
        <v>0</v>
      </c>
      <c r="G12" s="282">
        <f t="shared" si="0"/>
        <v>0</v>
      </c>
      <c r="H12" s="282">
        <f t="shared" si="0"/>
        <v>0</v>
      </c>
      <c r="I12" s="282">
        <f t="shared" si="0"/>
        <v>25126</v>
      </c>
      <c r="J12" s="161"/>
    </row>
    <row r="13" spans="1:10" ht="18.75">
      <c r="A13" s="67"/>
      <c r="B13" s="115" t="s">
        <v>170</v>
      </c>
      <c r="C13" s="283">
        <v>25126</v>
      </c>
      <c r="D13" s="283"/>
      <c r="E13" s="283"/>
      <c r="F13" s="283"/>
      <c r="G13" s="283"/>
      <c r="H13" s="283"/>
      <c r="I13" s="283">
        <v>25126</v>
      </c>
      <c r="J13" s="161"/>
    </row>
    <row r="14" spans="1:10" ht="18.75">
      <c r="A14" s="67"/>
      <c r="B14" s="115"/>
      <c r="C14" s="283"/>
      <c r="D14" s="283"/>
      <c r="E14" s="283"/>
      <c r="F14" s="283"/>
      <c r="G14" s="283"/>
      <c r="H14" s="283"/>
      <c r="I14" s="283"/>
      <c r="J14" s="161"/>
    </row>
    <row r="15" spans="1:10" ht="18.75">
      <c r="A15" s="67"/>
      <c r="B15" s="115"/>
      <c r="C15" s="283"/>
      <c r="D15" s="283"/>
      <c r="E15" s="283"/>
      <c r="F15" s="283"/>
      <c r="G15" s="283"/>
      <c r="H15" s="283"/>
      <c r="I15" s="283"/>
      <c r="J15" s="161"/>
    </row>
    <row r="16" spans="1:10" ht="18.75">
      <c r="A16" s="67"/>
      <c r="B16" s="115"/>
      <c r="C16" s="283"/>
      <c r="D16" s="283"/>
      <c r="E16" s="283"/>
      <c r="F16" s="283"/>
      <c r="G16" s="283"/>
      <c r="H16" s="283"/>
      <c r="I16" s="283"/>
      <c r="J16" s="161"/>
    </row>
    <row r="17" spans="1:10" ht="19.5" thickBot="1">
      <c r="A17" s="67"/>
      <c r="B17" s="116" t="s">
        <v>136</v>
      </c>
      <c r="C17" s="284"/>
      <c r="D17" s="284"/>
      <c r="E17" s="284"/>
      <c r="F17" s="284"/>
      <c r="G17" s="284"/>
      <c r="H17" s="284"/>
      <c r="I17" s="284"/>
      <c r="J17" s="163"/>
    </row>
    <row r="18" spans="1:10" ht="19.5" thickTop="1">
      <c r="A18" s="67"/>
      <c r="B18" s="55" t="s">
        <v>171</v>
      </c>
      <c r="C18" s="245">
        <f>SUM(C19:C31)</f>
        <v>0</v>
      </c>
      <c r="D18" s="245">
        <f aca="true" t="shared" si="1" ref="D18:I18">SUM(D19:D31)</f>
        <v>0</v>
      </c>
      <c r="E18" s="245">
        <f t="shared" si="1"/>
        <v>0</v>
      </c>
      <c r="F18" s="245">
        <f t="shared" si="1"/>
        <v>0</v>
      </c>
      <c r="G18" s="245">
        <f t="shared" si="1"/>
        <v>0</v>
      </c>
      <c r="H18" s="245">
        <f t="shared" si="1"/>
        <v>0</v>
      </c>
      <c r="I18" s="245">
        <f t="shared" si="1"/>
        <v>0</v>
      </c>
      <c r="J18" s="117"/>
    </row>
    <row r="19" spans="1:10" ht="18.75">
      <c r="A19" s="58"/>
      <c r="B19" s="55"/>
      <c r="C19" s="245"/>
      <c r="D19" s="245"/>
      <c r="E19" s="245"/>
      <c r="F19" s="245"/>
      <c r="G19" s="245"/>
      <c r="H19" s="245"/>
      <c r="I19" s="245"/>
      <c r="J19" s="117"/>
    </row>
    <row r="20" spans="1:10" ht="18.75">
      <c r="A20" s="67"/>
      <c r="B20" s="110"/>
      <c r="C20" s="245"/>
      <c r="D20" s="245"/>
      <c r="E20" s="245"/>
      <c r="F20" s="245"/>
      <c r="G20" s="245"/>
      <c r="H20" s="245"/>
      <c r="I20" s="245"/>
      <c r="J20" s="117"/>
    </row>
    <row r="21" spans="1:10" ht="18.75">
      <c r="A21" s="67"/>
      <c r="B21" s="116"/>
      <c r="C21" s="245"/>
      <c r="D21" s="245"/>
      <c r="E21" s="245"/>
      <c r="F21" s="245"/>
      <c r="G21" s="245"/>
      <c r="H21" s="245"/>
      <c r="I21" s="245"/>
      <c r="J21" s="117"/>
    </row>
    <row r="22" spans="1:10" ht="18.75">
      <c r="A22" s="67"/>
      <c r="B22" s="110"/>
      <c r="C22" s="245"/>
      <c r="D22" s="245"/>
      <c r="E22" s="245"/>
      <c r="F22" s="245"/>
      <c r="G22" s="245"/>
      <c r="H22" s="245"/>
      <c r="I22" s="245"/>
      <c r="J22" s="117"/>
    </row>
    <row r="23" spans="1:10" ht="18.75">
      <c r="A23" s="67"/>
      <c r="B23" s="110"/>
      <c r="C23" s="245"/>
      <c r="D23" s="245"/>
      <c r="E23" s="245"/>
      <c r="F23" s="245"/>
      <c r="G23" s="245"/>
      <c r="H23" s="245"/>
      <c r="I23" s="245"/>
      <c r="J23" s="117"/>
    </row>
    <row r="24" spans="1:10" ht="18.75">
      <c r="A24" s="67"/>
      <c r="B24" s="116"/>
      <c r="C24" s="245"/>
      <c r="D24" s="245"/>
      <c r="E24" s="245"/>
      <c r="F24" s="245"/>
      <c r="G24" s="245"/>
      <c r="H24" s="245"/>
      <c r="I24" s="245"/>
      <c r="J24" s="117"/>
    </row>
    <row r="25" spans="1:10" s="156" customFormat="1" ht="18.75">
      <c r="A25" s="159"/>
      <c r="B25" s="155"/>
      <c r="C25" s="245"/>
      <c r="D25" s="245"/>
      <c r="E25" s="245"/>
      <c r="F25" s="245"/>
      <c r="G25" s="245"/>
      <c r="H25" s="245"/>
      <c r="I25" s="245"/>
      <c r="J25" s="117"/>
    </row>
    <row r="26" spans="1:10" s="156" customFormat="1" ht="18.75">
      <c r="A26" s="159"/>
      <c r="B26" s="157"/>
      <c r="C26" s="245"/>
      <c r="D26" s="245"/>
      <c r="E26" s="245"/>
      <c r="F26" s="245"/>
      <c r="G26" s="245"/>
      <c r="H26" s="245"/>
      <c r="I26" s="245"/>
      <c r="J26" s="117"/>
    </row>
    <row r="27" spans="1:10" s="156" customFormat="1" ht="18.75">
      <c r="A27" s="159"/>
      <c r="B27" s="158"/>
      <c r="C27" s="245"/>
      <c r="D27" s="245"/>
      <c r="E27" s="245"/>
      <c r="F27" s="245"/>
      <c r="G27" s="245"/>
      <c r="H27" s="245"/>
      <c r="I27" s="245"/>
      <c r="J27" s="117"/>
    </row>
    <row r="28" spans="1:10" s="156" customFormat="1" ht="18.75">
      <c r="A28" s="159"/>
      <c r="B28" s="158"/>
      <c r="C28" s="245"/>
      <c r="D28" s="245"/>
      <c r="E28" s="245"/>
      <c r="F28" s="245"/>
      <c r="G28" s="245"/>
      <c r="H28" s="245"/>
      <c r="I28" s="245"/>
      <c r="J28" s="117"/>
    </row>
    <row r="29" spans="1:10" s="156" customFormat="1" ht="18.75">
      <c r="A29" s="159"/>
      <c r="B29" s="158"/>
      <c r="C29" s="245"/>
      <c r="D29" s="245"/>
      <c r="E29" s="245"/>
      <c r="F29" s="245"/>
      <c r="G29" s="245"/>
      <c r="H29" s="245"/>
      <c r="I29" s="245"/>
      <c r="J29" s="117"/>
    </row>
    <row r="30" spans="1:10" s="156" customFormat="1" ht="18.75">
      <c r="A30" s="159"/>
      <c r="B30" s="155"/>
      <c r="C30" s="245"/>
      <c r="D30" s="245"/>
      <c r="E30" s="245"/>
      <c r="F30" s="245"/>
      <c r="G30" s="245"/>
      <c r="H30" s="245"/>
      <c r="I30" s="245"/>
      <c r="J30" s="117"/>
    </row>
    <row r="31" spans="1:10" s="156" customFormat="1" ht="18.75">
      <c r="A31" s="159"/>
      <c r="B31" s="158"/>
      <c r="C31" s="245"/>
      <c r="D31" s="245"/>
      <c r="E31" s="245"/>
      <c r="F31" s="245"/>
      <c r="G31" s="245"/>
      <c r="H31" s="245"/>
      <c r="I31" s="245"/>
      <c r="J31" s="117"/>
    </row>
    <row r="32" spans="1:10" s="156" customFormat="1" ht="19.5" thickBot="1">
      <c r="A32" s="165"/>
      <c r="B32" s="166"/>
      <c r="C32" s="284"/>
      <c r="D32" s="284"/>
      <c r="E32" s="284"/>
      <c r="F32" s="284"/>
      <c r="G32" s="284"/>
      <c r="H32" s="284"/>
      <c r="I32" s="284"/>
      <c r="J32" s="163"/>
    </row>
    <row r="33" spans="1:10" s="156" customFormat="1" ht="19.5" thickTop="1">
      <c r="A33" s="160"/>
      <c r="B33" s="257" t="s">
        <v>76</v>
      </c>
      <c r="C33" s="285">
        <f>+C18+C12</f>
        <v>25126</v>
      </c>
      <c r="D33" s="285">
        <f aca="true" t="shared" si="2" ref="D33:I33">+D18+D12</f>
        <v>0</v>
      </c>
      <c r="E33" s="285">
        <f t="shared" si="2"/>
        <v>0</v>
      </c>
      <c r="F33" s="285">
        <f t="shared" si="2"/>
        <v>0</v>
      </c>
      <c r="G33" s="285">
        <f t="shared" si="2"/>
        <v>0</v>
      </c>
      <c r="H33" s="285">
        <f t="shared" si="2"/>
        <v>0</v>
      </c>
      <c r="I33" s="285">
        <f t="shared" si="2"/>
        <v>25126</v>
      </c>
      <c r="J33" s="162"/>
    </row>
  </sheetData>
  <mergeCells count="5">
    <mergeCell ref="A4:J4"/>
    <mergeCell ref="D7:I7"/>
    <mergeCell ref="D6:I6"/>
    <mergeCell ref="A1:J1"/>
    <mergeCell ref="A2:J2"/>
  </mergeCells>
  <printOptions horizontalCentered="1" verticalCentered="1"/>
  <pageMargins left="0.46" right="0.35" top="0.7874015748031497" bottom="0.52" header="0.5118110236220472" footer="0.5118110236220472"/>
  <pageSetup fitToHeight="1" fitToWidth="1" horizontalDpi="600" verticalDpi="600" orientation="landscape" scale="6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="50" zoomScaleNormal="50" workbookViewId="0" topLeftCell="A1">
      <selection activeCell="G13" sqref="G13"/>
    </sheetView>
  </sheetViews>
  <sheetFormatPr defaultColWidth="11.5546875" defaultRowHeight="18.75"/>
  <cols>
    <col min="1" max="2" width="4.3359375" style="88" customWidth="1"/>
    <col min="3" max="3" width="29.4453125" style="88" customWidth="1"/>
    <col min="4" max="4" width="23.21484375" style="88" bestFit="1" customWidth="1"/>
    <col min="5" max="5" width="17.6640625" style="88" customWidth="1"/>
    <col min="6" max="6" width="20.10546875" style="88" bestFit="1" customWidth="1"/>
    <col min="7" max="7" width="23.21484375" style="88" bestFit="1" customWidth="1"/>
    <col min="8" max="8" width="14.10546875" style="118" customWidth="1"/>
  </cols>
  <sheetData>
    <row r="1" spans="1:13" ht="18.75">
      <c r="A1" s="439" t="str">
        <f>+'Pasivo a largo plazo "M"'!A1:J1</f>
        <v>UNIVERSIDAD AUTONOMA DE SINALOA</v>
      </c>
      <c r="B1" s="439"/>
      <c r="C1" s="439"/>
      <c r="D1" s="439"/>
      <c r="E1" s="439"/>
      <c r="F1" s="439"/>
      <c r="G1" s="439"/>
      <c r="H1" s="439"/>
      <c r="I1" s="18"/>
      <c r="J1" s="18"/>
      <c r="K1" s="18"/>
      <c r="L1" s="18"/>
      <c r="M1" s="18"/>
    </row>
    <row r="2" spans="1:13" ht="18.75">
      <c r="A2" s="456" t="s">
        <v>516</v>
      </c>
      <c r="B2" s="456"/>
      <c r="C2" s="456"/>
      <c r="D2" s="456"/>
      <c r="E2" s="456"/>
      <c r="F2" s="456"/>
      <c r="G2" s="456"/>
      <c r="H2" s="456"/>
      <c r="I2" s="18"/>
      <c r="J2" s="18"/>
      <c r="K2" s="18"/>
      <c r="L2" s="18"/>
      <c r="M2" s="18"/>
    </row>
    <row r="4" spans="1:8" ht="28.5">
      <c r="A4" s="414" t="s">
        <v>480</v>
      </c>
      <c r="B4" s="415"/>
      <c r="C4" s="415"/>
      <c r="D4" s="415"/>
      <c r="E4" s="415"/>
      <c r="F4" s="415"/>
      <c r="G4" s="415"/>
      <c r="H4" s="455"/>
    </row>
    <row r="6" ht="18.75">
      <c r="A6" s="87" t="s">
        <v>39</v>
      </c>
    </row>
    <row r="7" spans="1:8" s="18" customFormat="1" ht="18.75">
      <c r="A7" s="119" t="s">
        <v>515</v>
      </c>
      <c r="B7" s="120"/>
      <c r="C7" s="120"/>
      <c r="D7" s="171"/>
      <c r="E7" s="470"/>
      <c r="F7" s="471"/>
      <c r="G7" s="472"/>
      <c r="H7" s="73" t="s">
        <v>145</v>
      </c>
    </row>
    <row r="8" spans="1:8" s="19" customFormat="1" ht="18.75">
      <c r="A8" s="95"/>
      <c r="B8" s="96"/>
      <c r="C8" s="96"/>
      <c r="D8" s="102"/>
      <c r="E8" s="102"/>
      <c r="F8" s="102"/>
      <c r="G8" s="102"/>
      <c r="H8" s="74" t="s">
        <v>85</v>
      </c>
    </row>
    <row r="9" spans="1:8" ht="18.75">
      <c r="A9" s="95"/>
      <c r="B9" s="96"/>
      <c r="C9" s="96"/>
      <c r="D9" s="103" t="s">
        <v>434</v>
      </c>
      <c r="E9" s="103" t="s">
        <v>92</v>
      </c>
      <c r="F9" s="103" t="s">
        <v>94</v>
      </c>
      <c r="G9" s="103" t="s">
        <v>91</v>
      </c>
      <c r="H9" s="74" t="s">
        <v>146</v>
      </c>
    </row>
    <row r="10" spans="1:8" ht="18.75">
      <c r="A10" s="93" t="s">
        <v>498</v>
      </c>
      <c r="B10" s="94"/>
      <c r="C10" s="94"/>
      <c r="D10" s="104" t="s">
        <v>513</v>
      </c>
      <c r="E10" s="104" t="s">
        <v>93</v>
      </c>
      <c r="F10" s="104" t="s">
        <v>95</v>
      </c>
      <c r="G10" s="104" t="s">
        <v>518</v>
      </c>
      <c r="H10" s="75" t="s">
        <v>84</v>
      </c>
    </row>
    <row r="11" spans="1:8" ht="18.75">
      <c r="A11" s="95"/>
      <c r="B11" s="96"/>
      <c r="C11" s="96"/>
      <c r="D11" s="122"/>
      <c r="E11" s="127"/>
      <c r="F11" s="122"/>
      <c r="G11" s="127"/>
      <c r="H11" s="127"/>
    </row>
    <row r="12" spans="1:8" ht="18.75">
      <c r="A12" s="95"/>
      <c r="B12" s="96"/>
      <c r="C12" s="96"/>
      <c r="D12" s="122"/>
      <c r="E12" s="127"/>
      <c r="F12" s="122"/>
      <c r="G12" s="127"/>
      <c r="H12" s="127"/>
    </row>
    <row r="13" spans="1:8" ht="18.75">
      <c r="A13" s="11" t="s">
        <v>47</v>
      </c>
      <c r="B13" s="96"/>
      <c r="D13" s="274">
        <f>+D14+D16</f>
        <v>25126</v>
      </c>
      <c r="E13" s="274">
        <f>+E14</f>
        <v>0</v>
      </c>
      <c r="F13" s="274">
        <f>+F14</f>
        <v>0</v>
      </c>
      <c r="G13" s="274">
        <f>+D13-E13+F13</f>
        <v>25126</v>
      </c>
      <c r="H13" s="125"/>
    </row>
    <row r="14" spans="1:8" ht="18.75">
      <c r="A14" s="95"/>
      <c r="B14" s="96" t="s">
        <v>97</v>
      </c>
      <c r="D14" s="274"/>
      <c r="E14" s="275"/>
      <c r="F14" s="274"/>
      <c r="G14" s="275">
        <f>+D14-E14+F14</f>
        <v>0</v>
      </c>
      <c r="H14" s="126"/>
    </row>
    <row r="15" spans="1:8" ht="18.75">
      <c r="A15" s="95"/>
      <c r="B15" s="96" t="s">
        <v>539</v>
      </c>
      <c r="D15" s="274"/>
      <c r="E15" s="275"/>
      <c r="F15" s="274"/>
      <c r="G15" s="275"/>
      <c r="H15" s="126"/>
    </row>
    <row r="16" spans="1:8" ht="18.75">
      <c r="A16" s="95"/>
      <c r="B16" s="96" t="s">
        <v>540</v>
      </c>
      <c r="D16" s="274">
        <v>25126</v>
      </c>
      <c r="E16" s="275"/>
      <c r="F16" s="274"/>
      <c r="G16" s="275">
        <f>+D16-E16+F16</f>
        <v>25126</v>
      </c>
      <c r="H16" s="126"/>
    </row>
    <row r="17" spans="1:8" ht="18.75">
      <c r="A17" s="11" t="s">
        <v>33</v>
      </c>
      <c r="B17" s="96"/>
      <c r="D17" s="274">
        <f>SUM(D18:D23)</f>
        <v>0</v>
      </c>
      <c r="E17" s="274">
        <f>SUM(E18:E23)</f>
        <v>0</v>
      </c>
      <c r="F17" s="274">
        <f>SUM(F18:F23)</f>
        <v>0</v>
      </c>
      <c r="G17" s="275">
        <f aca="true" t="shared" si="0" ref="G17:G23">+D17-E17+F17</f>
        <v>0</v>
      </c>
      <c r="H17" s="125"/>
    </row>
    <row r="18" spans="1:8" ht="18.75">
      <c r="A18" s="95"/>
      <c r="B18" s="96" t="s">
        <v>34</v>
      </c>
      <c r="D18" s="274"/>
      <c r="E18" s="275"/>
      <c r="F18" s="274"/>
      <c r="G18" s="275">
        <f t="shared" si="0"/>
        <v>0</v>
      </c>
      <c r="H18" s="126"/>
    </row>
    <row r="19" spans="1:8" ht="18.75">
      <c r="A19" s="95"/>
      <c r="B19" s="96" t="s">
        <v>35</v>
      </c>
      <c r="D19" s="276"/>
      <c r="E19" s="277"/>
      <c r="F19" s="276"/>
      <c r="G19" s="277">
        <f t="shared" si="0"/>
        <v>0</v>
      </c>
      <c r="H19" s="121"/>
    </row>
    <row r="20" spans="1:8" ht="18.75">
      <c r="A20" s="95"/>
      <c r="D20" s="276"/>
      <c r="E20" s="277"/>
      <c r="F20" s="276"/>
      <c r="G20" s="277">
        <f t="shared" si="0"/>
        <v>0</v>
      </c>
      <c r="H20" s="121"/>
    </row>
    <row r="21" spans="1:8" ht="18.75">
      <c r="A21" s="95"/>
      <c r="B21" s="96" t="s">
        <v>96</v>
      </c>
      <c r="D21" s="276"/>
      <c r="E21" s="277"/>
      <c r="F21" s="276"/>
      <c r="G21" s="277">
        <f t="shared" si="0"/>
        <v>0</v>
      </c>
      <c r="H21" s="121"/>
    </row>
    <row r="22" spans="1:8" ht="18.75">
      <c r="A22" s="95"/>
      <c r="B22" s="96"/>
      <c r="C22" s="96"/>
      <c r="D22" s="276"/>
      <c r="E22" s="277"/>
      <c r="F22" s="276"/>
      <c r="G22" s="277">
        <f t="shared" si="0"/>
        <v>0</v>
      </c>
      <c r="H22" s="121"/>
    </row>
    <row r="23" spans="1:8" ht="18.75">
      <c r="A23" s="95"/>
      <c r="B23" s="96"/>
      <c r="C23" s="96"/>
      <c r="D23" s="276"/>
      <c r="E23" s="277"/>
      <c r="F23" s="276"/>
      <c r="G23" s="277">
        <f t="shared" si="0"/>
        <v>0</v>
      </c>
      <c r="H23" s="121"/>
    </row>
    <row r="24" spans="1:8" ht="18.75">
      <c r="A24" s="95"/>
      <c r="B24" s="96"/>
      <c r="C24" s="96"/>
      <c r="D24" s="276"/>
      <c r="E24" s="277"/>
      <c r="F24" s="276"/>
      <c r="G24" s="277"/>
      <c r="H24" s="121"/>
    </row>
    <row r="25" spans="1:8" ht="18.75">
      <c r="A25" s="95"/>
      <c r="B25" s="96"/>
      <c r="C25" s="96"/>
      <c r="D25" s="276"/>
      <c r="E25" s="277"/>
      <c r="F25" s="276"/>
      <c r="G25" s="277"/>
      <c r="H25" s="121"/>
    </row>
    <row r="26" spans="1:8" ht="18.75">
      <c r="A26" s="95"/>
      <c r="B26" s="96"/>
      <c r="C26" s="96"/>
      <c r="D26" s="276"/>
      <c r="E26" s="277"/>
      <c r="F26" s="276"/>
      <c r="G26" s="277"/>
      <c r="H26" s="121"/>
    </row>
    <row r="27" spans="1:8" ht="18.75">
      <c r="A27" s="95"/>
      <c r="B27" s="96"/>
      <c r="C27" s="96"/>
      <c r="D27" s="278"/>
      <c r="E27" s="279"/>
      <c r="F27" s="278"/>
      <c r="G27" s="279"/>
      <c r="H27" s="121"/>
    </row>
    <row r="28" spans="1:8" ht="18.75">
      <c r="A28" s="16" t="s">
        <v>76</v>
      </c>
      <c r="B28" s="123"/>
      <c r="C28" s="123"/>
      <c r="D28" s="280">
        <f>+D17+D13</f>
        <v>25126</v>
      </c>
      <c r="E28" s="281">
        <f>+E17+E13</f>
        <v>0</v>
      </c>
      <c r="F28" s="280">
        <f>+F17+F13</f>
        <v>0</v>
      </c>
      <c r="G28" s="281">
        <f>+G17+G13</f>
        <v>25126</v>
      </c>
      <c r="H28" s="124"/>
    </row>
    <row r="29" ht="18.75">
      <c r="H29" s="88"/>
    </row>
    <row r="30" ht="18.75">
      <c r="H30" s="88"/>
    </row>
    <row r="31" ht="18.75">
      <c r="H31" s="88"/>
    </row>
    <row r="32" ht="18.75">
      <c r="H32" s="88"/>
    </row>
    <row r="33" ht="18.75">
      <c r="H33" s="88"/>
    </row>
  </sheetData>
  <mergeCells count="4">
    <mergeCell ref="A4:H4"/>
    <mergeCell ref="E7:G7"/>
    <mergeCell ref="A1:H1"/>
    <mergeCell ref="A2:H2"/>
  </mergeCells>
  <printOptions horizontalCentered="1" verticalCentered="1"/>
  <pageMargins left="0.36" right="0.43" top="0.7874015748031497" bottom="0.33" header="0.5118110236220472" footer="0.5118110236220472"/>
  <pageSetup fitToHeight="1" fitToWidth="1" horizontalDpi="600" verticalDpi="600" orientation="landscape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="50" zoomScaleNormal="50" workbookViewId="0" topLeftCell="A5">
      <selection activeCell="K28" sqref="K28"/>
    </sheetView>
  </sheetViews>
  <sheetFormatPr defaultColWidth="7.10546875" defaultRowHeight="18.75"/>
  <cols>
    <col min="1" max="1" width="1.1171875" style="57" customWidth="1"/>
    <col min="2" max="2" width="43.99609375" style="57" customWidth="1"/>
    <col min="3" max="3" width="13.10546875" style="57" customWidth="1"/>
    <col min="4" max="4" width="12.77734375" style="57" bestFit="1" customWidth="1"/>
    <col min="5" max="5" width="12.10546875" style="57" customWidth="1"/>
    <col min="6" max="6" width="11.6640625" style="57" bestFit="1" customWidth="1"/>
    <col min="7" max="7" width="15.6640625" style="57" customWidth="1"/>
    <col min="8" max="10" width="9.4453125" style="57" customWidth="1"/>
    <col min="11" max="11" width="11.88671875" style="57" bestFit="1" customWidth="1"/>
    <col min="12" max="12" width="14.10546875" style="0" customWidth="1"/>
    <col min="13" max="16384" width="7.10546875" style="46" customWidth="1"/>
  </cols>
  <sheetData>
    <row r="1" spans="1:12" ht="18.75">
      <c r="A1" s="468" t="str">
        <f>+'Obligaciones Conting "N"'!A1:H1</f>
        <v>UNIVERSIDAD AUTONOMA DE SINALOA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spans="1:12" ht="18.75">
      <c r="A2" s="469" t="s">
        <v>516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</row>
    <row r="5" spans="1:12" ht="28.5">
      <c r="A5" s="457" t="s">
        <v>481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9"/>
    </row>
    <row r="7" spans="1:12" ht="18.75">
      <c r="A7" s="109" t="s">
        <v>104</v>
      </c>
      <c r="B7" s="138"/>
      <c r="C7" s="85"/>
      <c r="D7" s="85" t="s">
        <v>98</v>
      </c>
      <c r="E7" s="85" t="s">
        <v>98</v>
      </c>
      <c r="F7" s="131"/>
      <c r="G7" s="84"/>
      <c r="H7" s="131"/>
      <c r="I7" s="136"/>
      <c r="J7" s="134"/>
      <c r="K7" s="136"/>
      <c r="L7" s="72"/>
    </row>
    <row r="8" spans="1:12" ht="18.75">
      <c r="A8" s="67" t="s">
        <v>105</v>
      </c>
      <c r="B8" s="56"/>
      <c r="C8" s="83"/>
      <c r="D8" s="83" t="s">
        <v>99</v>
      </c>
      <c r="E8" s="83" t="s">
        <v>99</v>
      </c>
      <c r="F8" s="132"/>
      <c r="G8" s="83"/>
      <c r="H8" s="132"/>
      <c r="I8" s="80"/>
      <c r="J8" s="82"/>
      <c r="K8" s="80"/>
      <c r="L8" s="73" t="s">
        <v>145</v>
      </c>
    </row>
    <row r="9" spans="1:12" ht="18.75">
      <c r="A9" s="58" t="s">
        <v>89</v>
      </c>
      <c r="B9" s="56"/>
      <c r="C9" s="83"/>
      <c r="D9" s="83" t="s">
        <v>100</v>
      </c>
      <c r="E9" s="83" t="s">
        <v>100</v>
      </c>
      <c r="F9" s="132"/>
      <c r="G9" s="83"/>
      <c r="H9" s="462" t="s">
        <v>80</v>
      </c>
      <c r="I9" s="463"/>
      <c r="J9" s="464"/>
      <c r="K9" s="80" t="s">
        <v>76</v>
      </c>
      <c r="L9" s="74" t="s">
        <v>85</v>
      </c>
    </row>
    <row r="10" spans="1:12" ht="18.75">
      <c r="A10" s="58"/>
      <c r="B10" s="56"/>
      <c r="C10" s="83"/>
      <c r="D10" s="83" t="s">
        <v>101</v>
      </c>
      <c r="E10" s="83" t="s">
        <v>138</v>
      </c>
      <c r="F10" s="132" t="s">
        <v>102</v>
      </c>
      <c r="G10" s="83" t="s">
        <v>29</v>
      </c>
      <c r="H10" s="85"/>
      <c r="I10" s="85"/>
      <c r="J10" s="82"/>
      <c r="K10" s="80"/>
      <c r="L10" s="74" t="s">
        <v>146</v>
      </c>
    </row>
    <row r="11" spans="1:12" ht="18.75">
      <c r="A11" s="107"/>
      <c r="B11" s="139"/>
      <c r="C11" s="114" t="s">
        <v>17</v>
      </c>
      <c r="D11" s="114" t="s">
        <v>137</v>
      </c>
      <c r="E11" s="114" t="s">
        <v>139</v>
      </c>
      <c r="F11" s="133" t="s">
        <v>103</v>
      </c>
      <c r="G11" s="114" t="s">
        <v>175</v>
      </c>
      <c r="H11" s="114" t="s">
        <v>108</v>
      </c>
      <c r="I11" s="114" t="s">
        <v>140</v>
      </c>
      <c r="J11" s="135" t="s">
        <v>141</v>
      </c>
      <c r="K11" s="137" t="s">
        <v>17</v>
      </c>
      <c r="L11" s="75" t="s">
        <v>84</v>
      </c>
    </row>
    <row r="12" spans="1:12" ht="18.75">
      <c r="A12" s="58"/>
      <c r="B12" s="55"/>
      <c r="C12" s="254"/>
      <c r="D12" s="254"/>
      <c r="E12" s="254"/>
      <c r="F12" s="254"/>
      <c r="G12" s="254"/>
      <c r="H12" s="255"/>
      <c r="I12" s="256"/>
      <c r="J12" s="256"/>
      <c r="K12" s="256"/>
      <c r="L12" s="128"/>
    </row>
    <row r="13" spans="1:12" ht="18.75">
      <c r="A13" s="67"/>
      <c r="B13" s="110" t="s">
        <v>535</v>
      </c>
      <c r="C13" s="258">
        <v>888844</v>
      </c>
      <c r="D13" s="258">
        <v>-575232</v>
      </c>
      <c r="E13" s="258">
        <v>-188572</v>
      </c>
      <c r="F13" s="258"/>
      <c r="G13" s="258"/>
      <c r="H13" s="259"/>
      <c r="I13" s="260"/>
      <c r="J13" s="260"/>
      <c r="K13" s="260">
        <f>SUM(C13:J13)</f>
        <v>125040</v>
      </c>
      <c r="L13" s="129"/>
    </row>
    <row r="14" spans="1:12" ht="18.75">
      <c r="A14" s="67"/>
      <c r="B14" s="55"/>
      <c r="C14" s="264"/>
      <c r="D14" s="264"/>
      <c r="E14" s="264"/>
      <c r="F14" s="264"/>
      <c r="G14" s="264"/>
      <c r="H14" s="262"/>
      <c r="I14" s="263"/>
      <c r="J14" s="263"/>
      <c r="K14" s="263"/>
      <c r="L14" s="128"/>
    </row>
    <row r="15" spans="1:12" ht="37.5">
      <c r="A15" s="58"/>
      <c r="B15" s="81" t="s">
        <v>81</v>
      </c>
      <c r="C15" s="258"/>
      <c r="D15" s="258">
        <v>-188572</v>
      </c>
      <c r="E15" s="258">
        <v>188572</v>
      </c>
      <c r="F15" s="258"/>
      <c r="G15" s="258"/>
      <c r="H15" s="259"/>
      <c r="I15" s="260"/>
      <c r="J15" s="260"/>
      <c r="K15" s="260">
        <f>SUM(C15:J15)</f>
        <v>0</v>
      </c>
      <c r="L15" s="129"/>
    </row>
    <row r="16" spans="1:12" ht="18.75">
      <c r="A16" s="58"/>
      <c r="B16" s="55"/>
      <c r="C16" s="264"/>
      <c r="D16" s="264"/>
      <c r="E16" s="264"/>
      <c r="F16" s="264"/>
      <c r="G16" s="264"/>
      <c r="H16" s="262"/>
      <c r="I16" s="263"/>
      <c r="J16" s="263"/>
      <c r="K16" s="263"/>
      <c r="L16" s="128"/>
    </row>
    <row r="17" spans="1:12" ht="18.75">
      <c r="A17" s="58"/>
      <c r="B17" s="81" t="s">
        <v>82</v>
      </c>
      <c r="C17" s="258"/>
      <c r="D17" s="258"/>
      <c r="E17" s="258">
        <v>-145889</v>
      </c>
      <c r="F17" s="258"/>
      <c r="G17" s="258"/>
      <c r="H17" s="259"/>
      <c r="I17" s="260"/>
      <c r="J17" s="260"/>
      <c r="K17" s="260">
        <f>SUM(C17:J17)</f>
        <v>-145889</v>
      </c>
      <c r="L17" s="129"/>
    </row>
    <row r="18" spans="1:12" ht="18.75">
      <c r="A18" s="58"/>
      <c r="B18" s="55"/>
      <c r="C18" s="264"/>
      <c r="D18" s="264"/>
      <c r="E18" s="264"/>
      <c r="F18" s="264"/>
      <c r="G18" s="264"/>
      <c r="H18" s="262"/>
      <c r="I18" s="263"/>
      <c r="J18" s="263"/>
      <c r="K18" s="263"/>
      <c r="L18" s="128"/>
    </row>
    <row r="19" spans="1:12" ht="37.5">
      <c r="A19" s="58"/>
      <c r="B19" s="172" t="s">
        <v>174</v>
      </c>
      <c r="C19" s="258"/>
      <c r="D19" s="258"/>
      <c r="E19" s="258"/>
      <c r="F19" s="258"/>
      <c r="G19" s="258"/>
      <c r="H19" s="259"/>
      <c r="I19" s="260"/>
      <c r="J19" s="260"/>
      <c r="K19" s="260">
        <f>SUM(C19:J19)</f>
        <v>0</v>
      </c>
      <c r="L19" s="129"/>
    </row>
    <row r="20" spans="1:12" ht="18.75">
      <c r="A20" s="58"/>
      <c r="B20" s="55"/>
      <c r="C20" s="264"/>
      <c r="D20" s="264"/>
      <c r="E20" s="264"/>
      <c r="F20" s="264"/>
      <c r="G20" s="264"/>
      <c r="H20" s="262"/>
      <c r="I20" s="263"/>
      <c r="J20" s="263"/>
      <c r="K20" s="263"/>
      <c r="L20" s="128"/>
    </row>
    <row r="21" spans="1:12" ht="18.75">
      <c r="A21" s="58"/>
      <c r="B21" s="55" t="s">
        <v>83</v>
      </c>
      <c r="C21" s="258"/>
      <c r="D21" s="258"/>
      <c r="E21" s="258"/>
      <c r="F21" s="258"/>
      <c r="G21" s="258"/>
      <c r="H21" s="259"/>
      <c r="I21" s="260"/>
      <c r="J21" s="260"/>
      <c r="K21" s="260">
        <f>SUM(C21:J21)</f>
        <v>0</v>
      </c>
      <c r="L21" s="129"/>
    </row>
    <row r="22" spans="1:12" ht="18.75">
      <c r="A22" s="58"/>
      <c r="B22" s="55"/>
      <c r="C22" s="264"/>
      <c r="D22" s="264"/>
      <c r="E22" s="264"/>
      <c r="F22" s="264"/>
      <c r="G22" s="264"/>
      <c r="H22" s="262"/>
      <c r="I22" s="263"/>
      <c r="J22" s="263"/>
      <c r="K22" s="263"/>
      <c r="L22" s="128"/>
    </row>
    <row r="23" spans="1:12" ht="18.75">
      <c r="A23" s="58"/>
      <c r="B23" s="55" t="s">
        <v>485</v>
      </c>
      <c r="C23" s="258"/>
      <c r="D23" s="258">
        <v>248170</v>
      </c>
      <c r="E23" s="258"/>
      <c r="F23" s="258"/>
      <c r="G23" s="258"/>
      <c r="H23" s="259"/>
      <c r="I23" s="260"/>
      <c r="J23" s="260"/>
      <c r="K23" s="260">
        <f>SUM(C23:J23)</f>
        <v>248170</v>
      </c>
      <c r="L23" s="129"/>
    </row>
    <row r="24" spans="1:12" ht="18.75">
      <c r="A24" s="67"/>
      <c r="B24" s="55"/>
      <c r="C24" s="264"/>
      <c r="D24" s="264"/>
      <c r="E24" s="264"/>
      <c r="F24" s="264"/>
      <c r="G24" s="264"/>
      <c r="H24" s="262"/>
      <c r="I24" s="263"/>
      <c r="J24" s="263"/>
      <c r="K24" s="263"/>
      <c r="L24" s="128"/>
    </row>
    <row r="25" spans="1:12" ht="18.75">
      <c r="A25" s="67"/>
      <c r="B25" s="110"/>
      <c r="C25" s="258"/>
      <c r="D25" s="258"/>
      <c r="E25" s="258"/>
      <c r="F25" s="258"/>
      <c r="G25" s="258"/>
      <c r="H25" s="259"/>
      <c r="I25" s="260"/>
      <c r="J25" s="260"/>
      <c r="K25" s="260"/>
      <c r="L25" s="129"/>
    </row>
    <row r="26" spans="1:12" ht="18.75">
      <c r="A26" s="67"/>
      <c r="B26" s="55"/>
      <c r="C26" s="264"/>
      <c r="D26" s="264"/>
      <c r="E26" s="264"/>
      <c r="F26" s="264"/>
      <c r="G26" s="264"/>
      <c r="H26" s="262"/>
      <c r="I26" s="263"/>
      <c r="J26" s="263"/>
      <c r="K26" s="263"/>
      <c r="L26" s="128"/>
    </row>
    <row r="27" spans="1:12" ht="18.75">
      <c r="A27" s="58"/>
      <c r="B27" s="55"/>
      <c r="C27" s="264"/>
      <c r="D27" s="264"/>
      <c r="E27" s="264"/>
      <c r="F27" s="264"/>
      <c r="G27" s="264"/>
      <c r="H27" s="262"/>
      <c r="I27" s="263"/>
      <c r="J27" s="263"/>
      <c r="K27" s="263"/>
      <c r="L27" s="128"/>
    </row>
    <row r="28" spans="1:12" ht="18.75">
      <c r="A28" s="69"/>
      <c r="B28" s="224" t="s">
        <v>520</v>
      </c>
      <c r="C28" s="271">
        <f aca="true" t="shared" si="0" ref="C28:J28">+C23+C21+C19+C17+C15+C13</f>
        <v>888844</v>
      </c>
      <c r="D28" s="271">
        <f t="shared" si="0"/>
        <v>-515634</v>
      </c>
      <c r="E28" s="271">
        <f t="shared" si="0"/>
        <v>-145889</v>
      </c>
      <c r="F28" s="271">
        <f t="shared" si="0"/>
        <v>0</v>
      </c>
      <c r="G28" s="271">
        <f t="shared" si="0"/>
        <v>0</v>
      </c>
      <c r="H28" s="272">
        <f t="shared" si="0"/>
        <v>0</v>
      </c>
      <c r="I28" s="273">
        <f t="shared" si="0"/>
        <v>0</v>
      </c>
      <c r="J28" s="273">
        <f t="shared" si="0"/>
        <v>0</v>
      </c>
      <c r="K28" s="273">
        <f>+K23+K21+K19+K17+K15+K13</f>
        <v>227321</v>
      </c>
      <c r="L28" s="130"/>
    </row>
    <row r="29" ht="18.75">
      <c r="L29" s="57"/>
    </row>
    <row r="30" ht="18.75">
      <c r="L30" s="57"/>
    </row>
    <row r="31" ht="18.75">
      <c r="L31" s="57"/>
    </row>
    <row r="32" ht="18.75">
      <c r="L32" s="57"/>
    </row>
  </sheetData>
  <mergeCells count="4">
    <mergeCell ref="H9:J9"/>
    <mergeCell ref="A5:L5"/>
    <mergeCell ref="A1:L1"/>
    <mergeCell ref="A2:L2"/>
  </mergeCells>
  <printOptions horizontalCentered="1" verticalCentered="1"/>
  <pageMargins left="0.33" right="0.26" top="0.7874015748031497" bottom="0.5" header="0.5118110236220472" footer="0.5118110236220472"/>
  <pageSetup fitToHeight="1" fitToWidth="1" horizontalDpi="600" verticalDpi="600" orientation="landscape" scale="68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="50" zoomScaleNormal="50" workbookViewId="0" topLeftCell="A10">
      <pane xSplit="5" ySplit="4" topLeftCell="F14" activePane="bottomRight" state="frozen"/>
      <selection pane="topLeft" activeCell="A10" sqref="A10"/>
      <selection pane="topRight" activeCell="F10" sqref="F10"/>
      <selection pane="bottomLeft" activeCell="A14" sqref="A14"/>
      <selection pane="bottomRight" activeCell="E27" sqref="E27"/>
    </sheetView>
  </sheetViews>
  <sheetFormatPr defaultColWidth="7.10546875" defaultRowHeight="18.75"/>
  <cols>
    <col min="1" max="2" width="3.5546875" style="46" customWidth="1"/>
    <col min="3" max="3" width="3.10546875" style="46" customWidth="1"/>
    <col min="4" max="4" width="7.10546875" style="46" customWidth="1"/>
    <col min="5" max="5" width="34.88671875" style="46" customWidth="1"/>
    <col min="6" max="6" width="11.88671875" style="46" bestFit="1" customWidth="1"/>
    <col min="7" max="8" width="8.5546875" style="46" customWidth="1"/>
    <col min="9" max="9" width="9.6640625" style="46" customWidth="1"/>
    <col min="10" max="10" width="13.4453125" style="46" customWidth="1"/>
    <col min="11" max="11" width="14.10546875" style="0" customWidth="1"/>
    <col min="12" max="12" width="2.21484375" style="46" customWidth="1"/>
    <col min="13" max="13" width="11.88671875" style="46" bestFit="1" customWidth="1"/>
    <col min="14" max="14" width="10.10546875" style="46" customWidth="1"/>
    <col min="15" max="15" width="10.3359375" style="46" customWidth="1"/>
    <col min="16" max="16" width="10.5546875" style="46" customWidth="1"/>
    <col min="17" max="17" width="8.5546875" style="46" customWidth="1"/>
    <col min="18" max="18" width="13.4453125" style="46" customWidth="1"/>
    <col min="19" max="20" width="14.10546875" style="46" bestFit="1" customWidth="1"/>
    <col min="21" max="16384" width="7.10546875" style="46" customWidth="1"/>
  </cols>
  <sheetData>
    <row r="1" spans="1:20" ht="18.75" customHeight="1">
      <c r="A1" s="439" t="str">
        <f>+'Patrimonio "O"'!A1:L1</f>
        <v>UNIVERSIDAD AUTONOMA DE SINALOA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</row>
    <row r="2" spans="1:20" ht="18.75" customHeight="1">
      <c r="A2" s="438" t="s">
        <v>516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</row>
    <row r="5" spans="1:20" ht="28.5">
      <c r="A5" s="457" t="s">
        <v>482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9"/>
    </row>
    <row r="8" spans="1:20" ht="18.75">
      <c r="A8" s="105" t="s">
        <v>515</v>
      </c>
      <c r="B8" s="49"/>
      <c r="C8" s="49"/>
      <c r="D8" s="49"/>
      <c r="E8" s="78"/>
      <c r="F8" s="465" t="s">
        <v>117</v>
      </c>
      <c r="G8" s="466"/>
      <c r="H8" s="466"/>
      <c r="I8" s="466"/>
      <c r="J8" s="466"/>
      <c r="K8" s="467"/>
      <c r="M8" s="465" t="s">
        <v>115</v>
      </c>
      <c r="N8" s="466"/>
      <c r="O8" s="466"/>
      <c r="P8" s="466"/>
      <c r="Q8" s="466"/>
      <c r="R8" s="466"/>
      <c r="S8" s="466"/>
      <c r="T8" s="467"/>
    </row>
    <row r="9" spans="1:20" ht="18.75">
      <c r="A9" s="59"/>
      <c r="B9" s="64"/>
      <c r="C9" s="64"/>
      <c r="D9" s="64"/>
      <c r="E9" s="60"/>
      <c r="F9" s="462" t="s">
        <v>118</v>
      </c>
      <c r="G9" s="463"/>
      <c r="H9" s="463"/>
      <c r="I9" s="463"/>
      <c r="J9" s="463"/>
      <c r="K9" s="464"/>
      <c r="M9" s="462" t="s">
        <v>116</v>
      </c>
      <c r="N9" s="463"/>
      <c r="O9" s="463"/>
      <c r="P9" s="463"/>
      <c r="Q9" s="463"/>
      <c r="R9" s="463"/>
      <c r="S9" s="463"/>
      <c r="T9" s="464"/>
    </row>
    <row r="10" spans="1:20" ht="18.75">
      <c r="A10" s="59"/>
      <c r="B10" s="64"/>
      <c r="C10" s="64"/>
      <c r="D10" s="64"/>
      <c r="E10" s="60"/>
      <c r="F10" s="70"/>
      <c r="G10" s="70"/>
      <c r="H10" s="70"/>
      <c r="I10" s="70"/>
      <c r="J10" s="60"/>
      <c r="K10" s="76" t="s">
        <v>145</v>
      </c>
      <c r="M10" s="70"/>
      <c r="N10" s="70"/>
      <c r="O10" s="70"/>
      <c r="P10" s="70"/>
      <c r="Q10" s="70"/>
      <c r="R10" s="70"/>
      <c r="S10" s="60"/>
      <c r="T10" s="76" t="s">
        <v>145</v>
      </c>
    </row>
    <row r="11" spans="1:20" ht="18.75">
      <c r="A11" s="67"/>
      <c r="B11" s="64"/>
      <c r="C11" s="64"/>
      <c r="D11" s="64"/>
      <c r="E11" s="65"/>
      <c r="F11" s="83" t="s">
        <v>76</v>
      </c>
      <c r="G11" s="83" t="s">
        <v>510</v>
      </c>
      <c r="H11" s="83" t="s">
        <v>109</v>
      </c>
      <c r="I11" s="83" t="s">
        <v>110</v>
      </c>
      <c r="J11" s="82" t="s">
        <v>112</v>
      </c>
      <c r="K11" s="76" t="s">
        <v>85</v>
      </c>
      <c r="M11" s="83" t="s">
        <v>76</v>
      </c>
      <c r="N11" s="83" t="s">
        <v>510</v>
      </c>
      <c r="O11" s="83" t="s">
        <v>511</v>
      </c>
      <c r="P11" s="83" t="s">
        <v>512</v>
      </c>
      <c r="Q11" s="83" t="s">
        <v>119</v>
      </c>
      <c r="R11" s="83" t="s">
        <v>181</v>
      </c>
      <c r="S11" s="82" t="s">
        <v>125</v>
      </c>
      <c r="T11" s="76" t="s">
        <v>85</v>
      </c>
    </row>
    <row r="12" spans="1:20" ht="18.75">
      <c r="A12" s="59"/>
      <c r="B12" s="64"/>
      <c r="C12" s="64"/>
      <c r="D12" s="64"/>
      <c r="E12" s="65"/>
      <c r="F12" s="144" t="s">
        <v>106</v>
      </c>
      <c r="G12" s="144" t="s">
        <v>106</v>
      </c>
      <c r="H12" s="144" t="s">
        <v>108</v>
      </c>
      <c r="I12" s="144" t="s">
        <v>111</v>
      </c>
      <c r="J12" s="145" t="s">
        <v>113</v>
      </c>
      <c r="K12" s="76" t="s">
        <v>146</v>
      </c>
      <c r="M12" s="144" t="s">
        <v>106</v>
      </c>
      <c r="N12" s="144" t="s">
        <v>106</v>
      </c>
      <c r="O12" s="144" t="s">
        <v>108</v>
      </c>
      <c r="P12" s="144" t="s">
        <v>108</v>
      </c>
      <c r="Q12" s="144" t="s">
        <v>108</v>
      </c>
      <c r="R12" s="144" t="s">
        <v>111</v>
      </c>
      <c r="S12" s="145" t="s">
        <v>113</v>
      </c>
      <c r="T12" s="76" t="s">
        <v>146</v>
      </c>
    </row>
    <row r="13" spans="1:20" ht="18.75">
      <c r="A13" s="50"/>
      <c r="B13" s="51"/>
      <c r="C13" s="51"/>
      <c r="D13" s="51"/>
      <c r="E13" s="52"/>
      <c r="F13" s="114" t="s">
        <v>107</v>
      </c>
      <c r="G13" s="114">
        <v>34</v>
      </c>
      <c r="H13" s="114">
        <v>49</v>
      </c>
      <c r="I13" s="114">
        <v>65</v>
      </c>
      <c r="J13" s="135" t="s">
        <v>114</v>
      </c>
      <c r="K13" s="77" t="s">
        <v>84</v>
      </c>
      <c r="M13" s="114" t="s">
        <v>107</v>
      </c>
      <c r="N13" s="114">
        <v>11</v>
      </c>
      <c r="O13" s="114">
        <v>20</v>
      </c>
      <c r="P13" s="114">
        <v>25</v>
      </c>
      <c r="Q13" s="114">
        <v>27</v>
      </c>
      <c r="R13" s="114">
        <v>30</v>
      </c>
      <c r="S13" s="135" t="s">
        <v>114</v>
      </c>
      <c r="T13" s="77" t="s">
        <v>84</v>
      </c>
    </row>
    <row r="14" spans="1:20" ht="21">
      <c r="A14" s="231" t="s">
        <v>56</v>
      </c>
      <c r="B14" s="64"/>
      <c r="C14" s="64"/>
      <c r="D14" s="64"/>
      <c r="E14" s="65"/>
      <c r="F14" s="148"/>
      <c r="G14" s="148"/>
      <c r="H14" s="148"/>
      <c r="I14" s="148"/>
      <c r="J14" s="148"/>
      <c r="K14" s="148"/>
      <c r="L14" s="146"/>
      <c r="M14" s="209"/>
      <c r="N14" s="149"/>
      <c r="O14" s="148"/>
      <c r="P14" s="148"/>
      <c r="Q14" s="148"/>
      <c r="R14" s="148"/>
      <c r="S14" s="148"/>
      <c r="T14" s="148"/>
    </row>
    <row r="15" spans="1:20" s="57" customFormat="1" ht="21">
      <c r="A15" s="54"/>
      <c r="B15" s="55" t="s">
        <v>57</v>
      </c>
      <c r="C15" s="55"/>
      <c r="D15" s="55"/>
      <c r="E15" s="56"/>
      <c r="F15" s="243">
        <f>+F16+F20+F21</f>
        <v>5268</v>
      </c>
      <c r="G15" s="243">
        <f>+G16+G20+G21</f>
        <v>869</v>
      </c>
      <c r="H15" s="243">
        <f>+H16+H20+H21</f>
        <v>3008</v>
      </c>
      <c r="I15" s="243">
        <f>+I16+I20+I21</f>
        <v>1353</v>
      </c>
      <c r="J15" s="243">
        <f>+J16+J20+J21</f>
        <v>38</v>
      </c>
      <c r="K15" s="243"/>
      <c r="L15" s="244"/>
      <c r="M15" s="245">
        <f aca="true" t="shared" si="0" ref="M15:S15">+M16+M20+M21</f>
        <v>5268</v>
      </c>
      <c r="N15" s="245">
        <f t="shared" si="0"/>
        <v>1812</v>
      </c>
      <c r="O15" s="243">
        <f t="shared" si="0"/>
        <v>1646</v>
      </c>
      <c r="P15" s="243">
        <f t="shared" si="0"/>
        <v>1163</v>
      </c>
      <c r="Q15" s="243">
        <f t="shared" si="0"/>
        <v>340</v>
      </c>
      <c r="R15" s="243">
        <f t="shared" si="0"/>
        <v>239</v>
      </c>
      <c r="S15" s="243">
        <f t="shared" si="0"/>
        <v>68</v>
      </c>
      <c r="T15" s="147"/>
    </row>
    <row r="16" spans="1:20" s="57" customFormat="1" ht="18.75">
      <c r="A16" s="58"/>
      <c r="B16" s="55"/>
      <c r="C16" s="55" t="s">
        <v>58</v>
      </c>
      <c r="D16" s="55"/>
      <c r="E16" s="56"/>
      <c r="F16" s="243">
        <f>+F17+F18</f>
        <v>1894</v>
      </c>
      <c r="G16" s="243">
        <f>+G17+G18</f>
        <v>32</v>
      </c>
      <c r="H16" s="243">
        <f>+H17+H18</f>
        <v>1122</v>
      </c>
      <c r="I16" s="243">
        <f>+I17+I18</f>
        <v>726</v>
      </c>
      <c r="J16" s="243">
        <f>+J17+J18</f>
        <v>14</v>
      </c>
      <c r="K16" s="243"/>
      <c r="L16" s="244"/>
      <c r="M16" s="245">
        <f aca="true" t="shared" si="1" ref="M16:S16">+M17+M18</f>
        <v>1894</v>
      </c>
      <c r="N16" s="245">
        <f t="shared" si="1"/>
        <v>91</v>
      </c>
      <c r="O16" s="243">
        <f t="shared" si="1"/>
        <v>604</v>
      </c>
      <c r="P16" s="243">
        <f t="shared" si="1"/>
        <v>758</v>
      </c>
      <c r="Q16" s="243">
        <f t="shared" si="1"/>
        <v>228</v>
      </c>
      <c r="R16" s="243">
        <f t="shared" si="1"/>
        <v>167</v>
      </c>
      <c r="S16" s="243">
        <f t="shared" si="1"/>
        <v>46</v>
      </c>
      <c r="T16" s="147"/>
    </row>
    <row r="17" spans="1:20" s="57" customFormat="1" ht="18.75">
      <c r="A17" s="58"/>
      <c r="B17" s="55"/>
      <c r="C17" s="55"/>
      <c r="D17" s="55" t="s">
        <v>59</v>
      </c>
      <c r="E17" s="56"/>
      <c r="F17" s="243">
        <f>SUM(G17:J17)</f>
        <v>208</v>
      </c>
      <c r="G17" s="243">
        <v>2</v>
      </c>
      <c r="H17" s="243">
        <v>122</v>
      </c>
      <c r="I17" s="243">
        <v>83</v>
      </c>
      <c r="J17" s="243">
        <v>1</v>
      </c>
      <c r="K17" s="243"/>
      <c r="L17" s="244"/>
      <c r="M17" s="245">
        <f>SUM(N17:S17)</f>
        <v>208</v>
      </c>
      <c r="N17" s="245">
        <v>12</v>
      </c>
      <c r="O17" s="243">
        <v>59</v>
      </c>
      <c r="P17" s="243">
        <v>74</v>
      </c>
      <c r="Q17" s="243">
        <v>37</v>
      </c>
      <c r="R17" s="243">
        <v>17</v>
      </c>
      <c r="S17" s="243">
        <v>9</v>
      </c>
      <c r="T17" s="147"/>
    </row>
    <row r="18" spans="1:20" s="57" customFormat="1" ht="18.75">
      <c r="A18" s="58"/>
      <c r="B18" s="55"/>
      <c r="C18" s="55"/>
      <c r="D18" s="55" t="s">
        <v>60</v>
      </c>
      <c r="E18" s="56"/>
      <c r="F18" s="243">
        <f>SUM(G18:J18)</f>
        <v>1686</v>
      </c>
      <c r="G18" s="243">
        <v>30</v>
      </c>
      <c r="H18" s="243">
        <v>1000</v>
      </c>
      <c r="I18" s="243">
        <v>643</v>
      </c>
      <c r="J18" s="243">
        <v>13</v>
      </c>
      <c r="K18" s="243"/>
      <c r="L18" s="244"/>
      <c r="M18" s="245">
        <f>SUM(N18:S18)</f>
        <v>1686</v>
      </c>
      <c r="N18" s="245">
        <v>79</v>
      </c>
      <c r="O18" s="243">
        <v>545</v>
      </c>
      <c r="P18" s="243">
        <v>684</v>
      </c>
      <c r="Q18" s="243">
        <v>191</v>
      </c>
      <c r="R18" s="243">
        <v>150</v>
      </c>
      <c r="S18" s="243">
        <v>37</v>
      </c>
      <c r="T18" s="147"/>
    </row>
    <row r="19" spans="1:20" s="57" customFormat="1" ht="18.75">
      <c r="A19" s="58"/>
      <c r="B19" s="55"/>
      <c r="C19" s="55"/>
      <c r="D19" s="55"/>
      <c r="E19" s="56"/>
      <c r="F19" s="243"/>
      <c r="G19" s="243"/>
      <c r="H19" s="243"/>
      <c r="I19" s="243"/>
      <c r="J19" s="243"/>
      <c r="K19" s="243"/>
      <c r="L19" s="244"/>
      <c r="M19" s="245"/>
      <c r="N19" s="245"/>
      <c r="O19" s="243"/>
      <c r="P19" s="243"/>
      <c r="Q19" s="243"/>
      <c r="R19" s="243"/>
      <c r="S19" s="243"/>
      <c r="T19" s="147"/>
    </row>
    <row r="20" spans="1:20" ht="18.75">
      <c r="A20" s="59"/>
      <c r="B20" s="55"/>
      <c r="C20" s="55" t="s">
        <v>61</v>
      </c>
      <c r="D20" s="55"/>
      <c r="E20" s="56"/>
      <c r="F20" s="243">
        <f>SUM(G20:J20)</f>
        <v>44</v>
      </c>
      <c r="G20" s="243"/>
      <c r="H20" s="243">
        <v>28</v>
      </c>
      <c r="I20" s="243">
        <v>14</v>
      </c>
      <c r="J20" s="243">
        <v>2</v>
      </c>
      <c r="K20" s="243"/>
      <c r="L20" s="244"/>
      <c r="M20" s="245">
        <f>SUM(N20:S20)</f>
        <v>44</v>
      </c>
      <c r="N20" s="245">
        <v>5</v>
      </c>
      <c r="O20" s="243">
        <v>21</v>
      </c>
      <c r="P20" s="243">
        <v>11</v>
      </c>
      <c r="Q20" s="243">
        <v>4</v>
      </c>
      <c r="R20" s="243">
        <v>2</v>
      </c>
      <c r="S20" s="243">
        <v>1</v>
      </c>
      <c r="T20" s="147"/>
    </row>
    <row r="21" spans="1:20" ht="18.75">
      <c r="A21" s="59"/>
      <c r="B21" s="55"/>
      <c r="C21" s="55" t="s">
        <v>272</v>
      </c>
      <c r="D21" s="55"/>
      <c r="E21" s="56"/>
      <c r="F21" s="243">
        <f>SUM(G21:J21)</f>
        <v>3330</v>
      </c>
      <c r="G21" s="243">
        <v>837</v>
      </c>
      <c r="H21" s="243">
        <v>1858</v>
      </c>
      <c r="I21" s="243">
        <v>613</v>
      </c>
      <c r="J21" s="243">
        <v>22</v>
      </c>
      <c r="K21" s="243"/>
      <c r="L21" s="244"/>
      <c r="M21" s="245">
        <f>SUM(N21:S21)</f>
        <v>3330</v>
      </c>
      <c r="N21" s="245">
        <v>1716</v>
      </c>
      <c r="O21" s="243">
        <v>1021</v>
      </c>
      <c r="P21" s="243">
        <v>394</v>
      </c>
      <c r="Q21" s="243">
        <v>108</v>
      </c>
      <c r="R21" s="243">
        <v>70</v>
      </c>
      <c r="S21" s="243">
        <v>21</v>
      </c>
      <c r="T21" s="147"/>
    </row>
    <row r="22" spans="1:20" ht="18.75">
      <c r="A22" s="66"/>
      <c r="B22" s="230"/>
      <c r="C22" s="230"/>
      <c r="D22" s="230"/>
      <c r="E22" s="229"/>
      <c r="F22" s="246"/>
      <c r="G22" s="246"/>
      <c r="H22" s="246"/>
      <c r="I22" s="246"/>
      <c r="J22" s="246"/>
      <c r="K22" s="246"/>
      <c r="L22" s="244"/>
      <c r="M22" s="247"/>
      <c r="N22" s="247"/>
      <c r="O22" s="246"/>
      <c r="P22" s="246"/>
      <c r="Q22" s="246"/>
      <c r="R22" s="246"/>
      <c r="S22" s="246"/>
      <c r="T22" s="229"/>
    </row>
    <row r="23" spans="1:20" ht="21">
      <c r="A23" s="54"/>
      <c r="B23" s="55" t="s">
        <v>62</v>
      </c>
      <c r="C23" s="55"/>
      <c r="D23" s="55"/>
      <c r="E23" s="56"/>
      <c r="F23" s="243">
        <f>SUM(F24:F26)</f>
        <v>2663</v>
      </c>
      <c r="G23" s="243">
        <f>SUM(G24:G26)</f>
        <v>815</v>
      </c>
      <c r="H23" s="243">
        <f>SUM(H24:H26)</f>
        <v>1385</v>
      </c>
      <c r="I23" s="243">
        <f>SUM(I24:I26)</f>
        <v>456</v>
      </c>
      <c r="J23" s="243">
        <f>SUM(J24:J26)</f>
        <v>7</v>
      </c>
      <c r="K23" s="243"/>
      <c r="L23" s="244"/>
      <c r="M23" s="245">
        <f aca="true" t="shared" si="2" ref="M23:S23">SUM(M24:M26)</f>
        <v>2663</v>
      </c>
      <c r="N23" s="245">
        <f t="shared" si="2"/>
        <v>1479</v>
      </c>
      <c r="O23" s="243">
        <f t="shared" si="2"/>
        <v>778</v>
      </c>
      <c r="P23" s="243">
        <f t="shared" si="2"/>
        <v>349</v>
      </c>
      <c r="Q23" s="243">
        <f t="shared" si="2"/>
        <v>33</v>
      </c>
      <c r="R23" s="243">
        <f t="shared" si="2"/>
        <v>16</v>
      </c>
      <c r="S23" s="243">
        <f t="shared" si="2"/>
        <v>8</v>
      </c>
      <c r="T23" s="147"/>
    </row>
    <row r="24" spans="1:20" ht="18.75">
      <c r="A24" s="59"/>
      <c r="B24" s="55"/>
      <c r="C24" s="55" t="s">
        <v>63</v>
      </c>
      <c r="D24" s="55"/>
      <c r="E24" s="56"/>
      <c r="F24" s="243">
        <f>SUM(G24:J24)</f>
        <v>2119</v>
      </c>
      <c r="G24" s="243">
        <v>527</v>
      </c>
      <c r="H24" s="243">
        <v>1150</v>
      </c>
      <c r="I24" s="243">
        <v>436</v>
      </c>
      <c r="J24" s="243">
        <v>6</v>
      </c>
      <c r="K24" s="243"/>
      <c r="L24" s="244"/>
      <c r="M24" s="245">
        <f>SUM(N24:S24)</f>
        <v>2119</v>
      </c>
      <c r="N24" s="245">
        <v>1019</v>
      </c>
      <c r="O24" s="243">
        <v>707</v>
      </c>
      <c r="P24" s="243">
        <v>336</v>
      </c>
      <c r="Q24" s="243">
        <v>33</v>
      </c>
      <c r="R24" s="243">
        <v>16</v>
      </c>
      <c r="S24" s="243">
        <v>8</v>
      </c>
      <c r="T24" s="147"/>
    </row>
    <row r="25" spans="1:20" ht="18.75">
      <c r="A25" s="59"/>
      <c r="B25" s="55"/>
      <c r="C25" s="55" t="s">
        <v>64</v>
      </c>
      <c r="D25" s="55"/>
      <c r="E25" s="56"/>
      <c r="F25" s="243">
        <f>SUM(G25:J25)</f>
        <v>544</v>
      </c>
      <c r="G25" s="243">
        <v>288</v>
      </c>
      <c r="H25" s="243">
        <v>235</v>
      </c>
      <c r="I25" s="243">
        <v>20</v>
      </c>
      <c r="J25" s="243">
        <v>1</v>
      </c>
      <c r="K25" s="243"/>
      <c r="L25" s="244"/>
      <c r="M25" s="245">
        <f>SUM(N25:S25)</f>
        <v>544</v>
      </c>
      <c r="N25" s="245">
        <v>460</v>
      </c>
      <c r="O25" s="243">
        <v>71</v>
      </c>
      <c r="P25" s="243">
        <v>13</v>
      </c>
      <c r="Q25" s="243"/>
      <c r="R25" s="243"/>
      <c r="S25" s="243"/>
      <c r="T25" s="147"/>
    </row>
    <row r="26" spans="1:20" ht="18.75">
      <c r="A26" s="59"/>
      <c r="B26" s="55"/>
      <c r="C26" s="55" t="s">
        <v>65</v>
      </c>
      <c r="D26" s="55"/>
      <c r="E26" s="56"/>
      <c r="F26" s="243">
        <f>SUM(G26:J26)</f>
        <v>0</v>
      </c>
      <c r="G26" s="243"/>
      <c r="H26" s="243"/>
      <c r="I26" s="243"/>
      <c r="J26" s="243"/>
      <c r="K26" s="243"/>
      <c r="L26" s="244"/>
      <c r="M26" s="245">
        <f>SUM(N26:S26)</f>
        <v>0</v>
      </c>
      <c r="N26" s="245"/>
      <c r="O26" s="243"/>
      <c r="P26" s="243"/>
      <c r="Q26" s="243"/>
      <c r="R26" s="243"/>
      <c r="S26" s="243"/>
      <c r="T26" s="147"/>
    </row>
    <row r="27" spans="1:20" ht="18.75">
      <c r="A27" s="66"/>
      <c r="B27" s="230"/>
      <c r="C27" s="230"/>
      <c r="D27" s="230"/>
      <c r="E27" s="229"/>
      <c r="F27" s="246"/>
      <c r="G27" s="246"/>
      <c r="H27" s="246"/>
      <c r="I27" s="246"/>
      <c r="J27" s="246"/>
      <c r="K27" s="246"/>
      <c r="L27" s="244"/>
      <c r="M27" s="247"/>
      <c r="N27" s="247"/>
      <c r="O27" s="246"/>
      <c r="P27" s="246"/>
      <c r="Q27" s="246"/>
      <c r="R27" s="246"/>
      <c r="S27" s="246"/>
      <c r="T27" s="229"/>
    </row>
    <row r="28" spans="1:20" ht="21">
      <c r="A28" s="54"/>
      <c r="B28" s="55" t="s">
        <v>66</v>
      </c>
      <c r="C28" s="55"/>
      <c r="D28" s="55"/>
      <c r="E28" s="56"/>
      <c r="F28" s="243">
        <f>+F29+F30</f>
        <v>811</v>
      </c>
      <c r="G28" s="243">
        <f>+G29+G30</f>
        <v>220</v>
      </c>
      <c r="H28" s="243">
        <f>+H29+H30</f>
        <v>394</v>
      </c>
      <c r="I28" s="243">
        <f>+I29+I30</f>
        <v>188</v>
      </c>
      <c r="J28" s="243">
        <f>+J29+J30</f>
        <v>9</v>
      </c>
      <c r="K28" s="243"/>
      <c r="L28" s="244"/>
      <c r="M28" s="245">
        <f aca="true" t="shared" si="3" ref="M28:S28">+M29+M30</f>
        <v>811</v>
      </c>
      <c r="N28" s="243">
        <f t="shared" si="3"/>
        <v>361</v>
      </c>
      <c r="O28" s="243">
        <f t="shared" si="3"/>
        <v>189</v>
      </c>
      <c r="P28" s="243">
        <f t="shared" si="3"/>
        <v>118</v>
      </c>
      <c r="Q28" s="243">
        <f t="shared" si="3"/>
        <v>46</v>
      </c>
      <c r="R28" s="243">
        <f t="shared" si="3"/>
        <v>49</v>
      </c>
      <c r="S28" s="243">
        <f t="shared" si="3"/>
        <v>48</v>
      </c>
      <c r="T28" s="147"/>
    </row>
    <row r="29" spans="1:20" ht="18.75">
      <c r="A29" s="59"/>
      <c r="B29" s="55"/>
      <c r="C29" s="55" t="s">
        <v>64</v>
      </c>
      <c r="D29" s="55"/>
      <c r="E29" s="56"/>
      <c r="F29" s="243">
        <f>SUM(G29:J29)</f>
        <v>811</v>
      </c>
      <c r="G29" s="243">
        <v>220</v>
      </c>
      <c r="H29" s="243">
        <v>394</v>
      </c>
      <c r="I29" s="243">
        <v>188</v>
      </c>
      <c r="J29" s="243">
        <v>9</v>
      </c>
      <c r="K29" s="243"/>
      <c r="L29" s="244"/>
      <c r="M29" s="245">
        <f>SUM(N29:S29)</f>
        <v>811</v>
      </c>
      <c r="N29" s="245">
        <v>361</v>
      </c>
      <c r="O29" s="243">
        <v>189</v>
      </c>
      <c r="P29" s="243">
        <v>118</v>
      </c>
      <c r="Q29" s="243">
        <v>46</v>
      </c>
      <c r="R29" s="243">
        <v>49</v>
      </c>
      <c r="S29" s="243">
        <v>48</v>
      </c>
      <c r="T29" s="147"/>
    </row>
    <row r="30" spans="1:20" ht="18.75">
      <c r="A30" s="59"/>
      <c r="B30" s="55"/>
      <c r="C30" s="55" t="s">
        <v>65</v>
      </c>
      <c r="D30" s="55"/>
      <c r="E30" s="56"/>
      <c r="F30" s="243">
        <f>SUM(G30:J30)</f>
        <v>0</v>
      </c>
      <c r="G30" s="243"/>
      <c r="H30" s="243"/>
      <c r="I30" s="243"/>
      <c r="J30" s="243"/>
      <c r="K30" s="243"/>
      <c r="L30" s="244"/>
      <c r="M30" s="245">
        <f>SUM(N30:S30)</f>
        <v>0</v>
      </c>
      <c r="N30" s="245"/>
      <c r="O30" s="243"/>
      <c r="P30" s="243"/>
      <c r="Q30" s="243"/>
      <c r="R30" s="243"/>
      <c r="S30" s="243"/>
      <c r="T30" s="147"/>
    </row>
    <row r="31" spans="1:20" ht="18.75">
      <c r="A31" s="66"/>
      <c r="B31" s="230"/>
      <c r="C31" s="230"/>
      <c r="D31" s="230"/>
      <c r="E31" s="229"/>
      <c r="F31" s="246"/>
      <c r="G31" s="246"/>
      <c r="H31" s="246"/>
      <c r="I31" s="246"/>
      <c r="J31" s="246"/>
      <c r="K31" s="246"/>
      <c r="L31" s="244"/>
      <c r="M31" s="247"/>
      <c r="N31" s="247"/>
      <c r="O31" s="246"/>
      <c r="P31" s="246"/>
      <c r="Q31" s="246"/>
      <c r="R31" s="246"/>
      <c r="S31" s="246"/>
      <c r="T31" s="229"/>
    </row>
    <row r="32" spans="1:20" ht="21">
      <c r="A32" s="54"/>
      <c r="B32" s="55" t="s">
        <v>67</v>
      </c>
      <c r="C32" s="55"/>
      <c r="D32" s="55"/>
      <c r="E32" s="56"/>
      <c r="F32" s="243">
        <f>+F33+F34</f>
        <v>577</v>
      </c>
      <c r="G32" s="243">
        <f>+G33+G34</f>
        <v>49</v>
      </c>
      <c r="H32" s="243">
        <f>+H33+H34</f>
        <v>374</v>
      </c>
      <c r="I32" s="243">
        <f>+I33+I34</f>
        <v>154</v>
      </c>
      <c r="J32" s="243">
        <f>+J33+J34</f>
        <v>0</v>
      </c>
      <c r="K32" s="243"/>
      <c r="L32" s="244"/>
      <c r="M32" s="245">
        <f aca="true" t="shared" si="4" ref="M32:S32">+M33+M34</f>
        <v>577</v>
      </c>
      <c r="N32" s="243">
        <f t="shared" si="4"/>
        <v>108</v>
      </c>
      <c r="O32" s="243">
        <f t="shared" si="4"/>
        <v>226</v>
      </c>
      <c r="P32" s="243">
        <f t="shared" si="4"/>
        <v>144</v>
      </c>
      <c r="Q32" s="243">
        <f t="shared" si="4"/>
        <v>60</v>
      </c>
      <c r="R32" s="243">
        <f t="shared" si="4"/>
        <v>33</v>
      </c>
      <c r="S32" s="243">
        <f t="shared" si="4"/>
        <v>6</v>
      </c>
      <c r="T32" s="147"/>
    </row>
    <row r="33" spans="1:20" ht="18.75">
      <c r="A33" s="59"/>
      <c r="B33" s="55"/>
      <c r="C33" s="55" t="s">
        <v>64</v>
      </c>
      <c r="D33" s="55"/>
      <c r="E33" s="56"/>
      <c r="F33" s="243">
        <f>SUM(G33:J33)</f>
        <v>577</v>
      </c>
      <c r="G33" s="243">
        <v>49</v>
      </c>
      <c r="H33" s="243">
        <v>374</v>
      </c>
      <c r="I33" s="243">
        <v>154</v>
      </c>
      <c r="J33" s="243"/>
      <c r="K33" s="243"/>
      <c r="L33" s="244"/>
      <c r="M33" s="245">
        <f>SUM(N33:S33)</f>
        <v>577</v>
      </c>
      <c r="N33" s="245">
        <v>108</v>
      </c>
      <c r="O33" s="243">
        <v>226</v>
      </c>
      <c r="P33" s="243">
        <v>144</v>
      </c>
      <c r="Q33" s="243">
        <v>60</v>
      </c>
      <c r="R33" s="243">
        <v>33</v>
      </c>
      <c r="S33" s="243">
        <v>6</v>
      </c>
      <c r="T33" s="147"/>
    </row>
    <row r="34" spans="1:20" ht="18.75">
      <c r="A34" s="59"/>
      <c r="B34" s="55"/>
      <c r="C34" s="55" t="s">
        <v>65</v>
      </c>
      <c r="D34" s="55"/>
      <c r="E34" s="56"/>
      <c r="F34" s="243">
        <f>SUM(G34:J34)</f>
        <v>0</v>
      </c>
      <c r="G34" s="243"/>
      <c r="H34" s="243"/>
      <c r="I34" s="243"/>
      <c r="J34" s="243"/>
      <c r="K34" s="243"/>
      <c r="L34" s="244"/>
      <c r="M34" s="245">
        <f>SUM(N34:S34)</f>
        <v>0</v>
      </c>
      <c r="N34" s="245"/>
      <c r="O34" s="243"/>
      <c r="P34" s="243"/>
      <c r="Q34" s="243"/>
      <c r="R34" s="243"/>
      <c r="S34" s="243"/>
      <c r="T34" s="147"/>
    </row>
    <row r="35" spans="1:20" ht="18.75">
      <c r="A35" s="66"/>
      <c r="B35" s="230"/>
      <c r="C35" s="230"/>
      <c r="D35" s="230"/>
      <c r="E35" s="229"/>
      <c r="F35" s="246"/>
      <c r="G35" s="246"/>
      <c r="H35" s="246"/>
      <c r="I35" s="246"/>
      <c r="J35" s="246"/>
      <c r="K35" s="246"/>
      <c r="L35" s="244"/>
      <c r="M35" s="247"/>
      <c r="N35" s="247"/>
      <c r="O35" s="246"/>
      <c r="P35" s="246"/>
      <c r="Q35" s="246"/>
      <c r="R35" s="246"/>
      <c r="S35" s="246"/>
      <c r="T35" s="229"/>
    </row>
    <row r="36" spans="1:20" ht="21">
      <c r="A36" s="54"/>
      <c r="B36" s="55" t="s">
        <v>68</v>
      </c>
      <c r="C36" s="55"/>
      <c r="D36" s="55"/>
      <c r="E36" s="56"/>
      <c r="F36" s="243">
        <f>SUM(G36:J36)</f>
        <v>2190</v>
      </c>
      <c r="G36" s="243">
        <v>0</v>
      </c>
      <c r="H36" s="243">
        <v>350</v>
      </c>
      <c r="I36" s="243">
        <v>1591</v>
      </c>
      <c r="J36" s="243">
        <v>249</v>
      </c>
      <c r="K36" s="243"/>
      <c r="L36" s="244"/>
      <c r="M36" s="245">
        <f>SUM(N36:S36)</f>
        <v>2190</v>
      </c>
      <c r="N36" s="245"/>
      <c r="O36" s="243">
        <v>41</v>
      </c>
      <c r="P36" s="243">
        <v>293</v>
      </c>
      <c r="Q36" s="243">
        <v>427</v>
      </c>
      <c r="R36" s="243">
        <v>640</v>
      </c>
      <c r="S36" s="243">
        <v>789</v>
      </c>
      <c r="T36" s="147"/>
    </row>
    <row r="37" spans="1:20" ht="18.75">
      <c r="A37" s="66"/>
      <c r="B37" s="230"/>
      <c r="C37" s="230"/>
      <c r="D37" s="230"/>
      <c r="E37" s="229"/>
      <c r="F37" s="246"/>
      <c r="G37" s="246"/>
      <c r="H37" s="246"/>
      <c r="I37" s="246"/>
      <c r="J37" s="246"/>
      <c r="K37" s="246"/>
      <c r="L37" s="244"/>
      <c r="M37" s="247"/>
      <c r="N37" s="247"/>
      <c r="O37" s="246"/>
      <c r="P37" s="246"/>
      <c r="Q37" s="246"/>
      <c r="R37" s="246"/>
      <c r="S37" s="246"/>
      <c r="T37" s="229"/>
    </row>
    <row r="38" spans="1:20" ht="18.75">
      <c r="A38" s="69"/>
      <c r="B38" s="62" t="s">
        <v>69</v>
      </c>
      <c r="C38" s="62"/>
      <c r="D38" s="62"/>
      <c r="E38" s="232"/>
      <c r="F38" s="248">
        <f>+F36+F32+F28+F23+F15</f>
        <v>11509</v>
      </c>
      <c r="G38" s="248">
        <f>+G36+G32+G28+G23+G15</f>
        <v>1953</v>
      </c>
      <c r="H38" s="248">
        <f>+H36+H32+H28+H23+H15</f>
        <v>5511</v>
      </c>
      <c r="I38" s="248">
        <f>+I36+I32+I28+I23+I15</f>
        <v>3742</v>
      </c>
      <c r="J38" s="248">
        <f>+J36+J32+J28+J23+J15</f>
        <v>303</v>
      </c>
      <c r="K38" s="248"/>
      <c r="L38" s="249"/>
      <c r="M38" s="250">
        <f aca="true" t="shared" si="5" ref="M38:S38">+M36+M32+M28+M23+M15</f>
        <v>11509</v>
      </c>
      <c r="N38" s="250">
        <f t="shared" si="5"/>
        <v>3760</v>
      </c>
      <c r="O38" s="248">
        <f t="shared" si="5"/>
        <v>2880</v>
      </c>
      <c r="P38" s="248">
        <f t="shared" si="5"/>
        <v>2067</v>
      </c>
      <c r="Q38" s="248">
        <f t="shared" si="5"/>
        <v>906</v>
      </c>
      <c r="R38" s="248">
        <f t="shared" si="5"/>
        <v>977</v>
      </c>
      <c r="S38" s="248">
        <f t="shared" si="5"/>
        <v>919</v>
      </c>
      <c r="T38" s="233"/>
    </row>
    <row r="39" spans="6:19" ht="18.75">
      <c r="F39" s="251"/>
      <c r="G39" s="251"/>
      <c r="H39" s="251"/>
      <c r="I39" s="251"/>
      <c r="J39" s="251"/>
      <c r="K39" s="252"/>
      <c r="L39" s="251"/>
      <c r="M39" s="251"/>
      <c r="N39" s="251"/>
      <c r="O39" s="251"/>
      <c r="P39" s="251"/>
      <c r="Q39" s="251"/>
      <c r="R39" s="251"/>
      <c r="S39" s="251"/>
    </row>
    <row r="40" spans="6:19" ht="18.75">
      <c r="F40" s="251"/>
      <c r="G40" s="251"/>
      <c r="H40" s="251"/>
      <c r="I40" s="251"/>
      <c r="J40" s="251"/>
      <c r="K40" s="252"/>
      <c r="L40" s="251"/>
      <c r="M40" s="251"/>
      <c r="N40" s="251"/>
      <c r="O40" s="251"/>
      <c r="P40" s="251"/>
      <c r="Q40" s="251"/>
      <c r="R40" s="251"/>
      <c r="S40" s="251"/>
    </row>
    <row r="41" spans="1:26" ht="18.75">
      <c r="A41" s="61" t="s">
        <v>273</v>
      </c>
      <c r="B41" s="195"/>
      <c r="C41" s="195"/>
      <c r="D41" s="195"/>
      <c r="E41" s="196"/>
      <c r="F41" s="473"/>
      <c r="G41" s="474"/>
      <c r="H41" s="474"/>
      <c r="I41" s="474"/>
      <c r="J41" s="474"/>
      <c r="K41" s="475"/>
      <c r="L41" s="253"/>
      <c r="M41" s="253"/>
      <c r="N41" s="253"/>
      <c r="O41" s="253"/>
      <c r="P41" s="253"/>
      <c r="Q41" s="253"/>
      <c r="R41" s="253"/>
      <c r="S41" s="253"/>
      <c r="T41" s="57"/>
      <c r="U41" s="57"/>
      <c r="V41" s="57"/>
      <c r="W41" s="57"/>
      <c r="X41" s="57"/>
      <c r="Y41" s="57"/>
      <c r="Z41" s="57"/>
    </row>
    <row r="42" spans="1:26" ht="21">
      <c r="A42" s="387" t="s">
        <v>505</v>
      </c>
      <c r="B42" s="49"/>
      <c r="C42" s="49"/>
      <c r="D42" s="49"/>
      <c r="E42" s="388"/>
      <c r="F42" s="389"/>
      <c r="G42" s="389"/>
      <c r="H42" s="389"/>
      <c r="I42" s="389"/>
      <c r="J42" s="389"/>
      <c r="K42" s="390"/>
      <c r="L42" s="253"/>
      <c r="M42" s="253"/>
      <c r="N42" s="253"/>
      <c r="O42" s="253"/>
      <c r="P42" s="253"/>
      <c r="Q42" s="253"/>
      <c r="R42" s="253"/>
      <c r="S42" s="253"/>
      <c r="T42" s="57"/>
      <c r="U42" s="57"/>
      <c r="V42" s="57"/>
      <c r="W42" s="57"/>
      <c r="X42" s="57"/>
      <c r="Y42" s="57"/>
      <c r="Z42" s="57"/>
    </row>
    <row r="43" spans="1:26" ht="18.75">
      <c r="A43" s="58"/>
      <c r="B43" s="55" t="s">
        <v>274</v>
      </c>
      <c r="C43" s="55"/>
      <c r="D43" s="55"/>
      <c r="E43" s="56"/>
      <c r="F43" s="243">
        <f>SUM(G43:K43)</f>
        <v>0</v>
      </c>
      <c r="G43" s="243"/>
      <c r="H43" s="243"/>
      <c r="I43" s="243"/>
      <c r="J43" s="243"/>
      <c r="K43" s="243"/>
      <c r="L43" s="253"/>
      <c r="M43" s="253"/>
      <c r="N43" s="253"/>
      <c r="O43" s="253"/>
      <c r="P43" s="253"/>
      <c r="Q43" s="253"/>
      <c r="R43" s="253"/>
      <c r="S43" s="253"/>
      <c r="T43" s="57"/>
      <c r="U43" s="57"/>
      <c r="V43" s="57"/>
      <c r="W43" s="57"/>
      <c r="X43" s="57"/>
      <c r="Y43" s="57"/>
      <c r="Z43" s="57"/>
    </row>
    <row r="44" spans="1:19" ht="18.75">
      <c r="A44" s="50"/>
      <c r="B44" s="108"/>
      <c r="C44" s="108"/>
      <c r="D44" s="108"/>
      <c r="E44" s="139"/>
      <c r="F44" s="391"/>
      <c r="G44" s="391"/>
      <c r="H44" s="391"/>
      <c r="I44" s="391"/>
      <c r="J44" s="391"/>
      <c r="K44" s="391"/>
      <c r="L44" s="251"/>
      <c r="M44" s="251"/>
      <c r="N44" s="251"/>
      <c r="O44" s="251"/>
      <c r="P44" s="251"/>
      <c r="Q44" s="251"/>
      <c r="R44" s="251"/>
      <c r="S44" s="251"/>
    </row>
  </sheetData>
  <mergeCells count="8">
    <mergeCell ref="A5:T5"/>
    <mergeCell ref="A1:T1"/>
    <mergeCell ref="A2:T2"/>
    <mergeCell ref="F41:K41"/>
    <mergeCell ref="F8:K8"/>
    <mergeCell ref="F9:K9"/>
    <mergeCell ref="M8:T8"/>
    <mergeCell ref="M9:T9"/>
  </mergeCells>
  <printOptions horizontalCentered="1" verticalCentered="1"/>
  <pageMargins left="0.26" right="0.22" top="0.7874015748031497" bottom="0.984251968503937" header="0.5118110236220472" footer="0.5118110236220472"/>
  <pageSetup fitToHeight="1" fitToWidth="1" horizontalDpi="600" verticalDpi="600" orientation="landscape" scale="5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60" zoomScaleNormal="60" workbookViewId="0" topLeftCell="A16">
      <selection activeCell="E18" sqref="E18"/>
    </sheetView>
  </sheetViews>
  <sheetFormatPr defaultColWidth="11.5546875" defaultRowHeight="18.75"/>
  <cols>
    <col min="1" max="1" width="9.6640625" style="1" customWidth="1"/>
    <col min="2" max="2" width="8.3359375" style="0" customWidth="1"/>
    <col min="3" max="3" width="10.3359375" style="0" customWidth="1"/>
    <col min="4" max="4" width="44.3359375" style="0" customWidth="1"/>
    <col min="5" max="5" width="10.3359375" style="0" customWidth="1"/>
    <col min="9" max="9" width="14.10546875" style="0" bestFit="1" customWidth="1"/>
  </cols>
  <sheetData>
    <row r="1" spans="1:9" ht="18.75">
      <c r="A1" s="439" t="str">
        <f>+'Consolidado "A"'!A1:O1</f>
        <v>UNIVERSIDAD AUTONOMA DE SINALOA</v>
      </c>
      <c r="B1" s="439"/>
      <c r="C1" s="439"/>
      <c r="D1" s="439"/>
      <c r="E1" s="439"/>
      <c r="F1" s="439"/>
      <c r="G1" s="439"/>
      <c r="H1" s="439"/>
      <c r="I1" s="439"/>
    </row>
    <row r="2" spans="1:9" ht="18.75">
      <c r="A2" s="438" t="s">
        <v>516</v>
      </c>
      <c r="B2" s="438"/>
      <c r="C2" s="438"/>
      <c r="D2" s="438"/>
      <c r="E2" s="438"/>
      <c r="F2" s="438"/>
      <c r="G2" s="438"/>
      <c r="H2" s="438"/>
      <c r="I2" s="438"/>
    </row>
    <row r="4" spans="1:9" ht="28.5">
      <c r="A4" s="444" t="s">
        <v>427</v>
      </c>
      <c r="B4" s="445"/>
      <c r="C4" s="445"/>
      <c r="D4" s="445"/>
      <c r="E4" s="445"/>
      <c r="F4" s="445"/>
      <c r="G4" s="445"/>
      <c r="H4" s="445"/>
      <c r="I4" s="446"/>
    </row>
    <row r="6" spans="1:4" ht="21">
      <c r="A6" s="2" t="s">
        <v>51</v>
      </c>
      <c r="B6" s="3"/>
      <c r="C6" s="4"/>
      <c r="D6" s="4"/>
    </row>
    <row r="7" spans="1:9" ht="18.75">
      <c r="A7" s="28" t="s">
        <v>515</v>
      </c>
      <c r="B7" s="27"/>
      <c r="C7" s="17"/>
      <c r="D7" s="20"/>
      <c r="E7" s="441"/>
      <c r="F7" s="184"/>
      <c r="G7" s="442" t="s">
        <v>48</v>
      </c>
      <c r="H7" s="443"/>
      <c r="I7" s="73" t="s">
        <v>145</v>
      </c>
    </row>
    <row r="8" spans="1:9" ht="18.75">
      <c r="A8" s="42"/>
      <c r="B8" s="140"/>
      <c r="C8" s="141"/>
      <c r="D8" s="141"/>
      <c r="E8" s="143"/>
      <c r="F8" s="71"/>
      <c r="G8" s="73"/>
      <c r="H8" s="71"/>
      <c r="I8" s="74" t="s">
        <v>85</v>
      </c>
    </row>
    <row r="9" spans="1:9" ht="18.75">
      <c r="A9" s="42" t="s">
        <v>50</v>
      </c>
      <c r="B9" s="30"/>
      <c r="C9" s="30"/>
      <c r="D9" s="30"/>
      <c r="E9" s="143" t="s">
        <v>183</v>
      </c>
      <c r="F9" s="143" t="s">
        <v>218</v>
      </c>
      <c r="G9" s="74"/>
      <c r="H9" s="143"/>
      <c r="I9" s="74" t="s">
        <v>146</v>
      </c>
    </row>
    <row r="10" spans="1:9" ht="18.75">
      <c r="A10" s="167" t="s">
        <v>142</v>
      </c>
      <c r="B10" s="168" t="s">
        <v>143</v>
      </c>
      <c r="C10" s="436" t="s">
        <v>144</v>
      </c>
      <c r="D10" s="437"/>
      <c r="E10" s="142"/>
      <c r="F10" s="142"/>
      <c r="G10" s="75" t="s">
        <v>49</v>
      </c>
      <c r="H10" s="142" t="s">
        <v>21</v>
      </c>
      <c r="I10" s="75" t="s">
        <v>84</v>
      </c>
    </row>
    <row r="11" spans="1:9" ht="18.75">
      <c r="A11" s="8"/>
      <c r="B11" s="9"/>
      <c r="C11" s="7"/>
      <c r="D11" s="7"/>
      <c r="E11" s="152"/>
      <c r="F11" s="152"/>
      <c r="G11" s="152"/>
      <c r="H11" s="152"/>
      <c r="I11" s="152"/>
    </row>
    <row r="12" spans="1:9" ht="18.75">
      <c r="A12" s="6"/>
      <c r="B12" s="7">
        <v>1</v>
      </c>
      <c r="C12" s="9" t="s">
        <v>43</v>
      </c>
      <c r="D12" s="7"/>
      <c r="E12" s="25"/>
      <c r="F12" s="25"/>
      <c r="G12" s="25"/>
      <c r="H12" s="25"/>
      <c r="I12" s="25"/>
    </row>
    <row r="13" spans="1:9" ht="18.75">
      <c r="A13" s="6">
        <v>4301</v>
      </c>
      <c r="B13" s="169" t="s">
        <v>222</v>
      </c>
      <c r="C13" s="7" t="s">
        <v>233</v>
      </c>
      <c r="D13" s="7"/>
      <c r="E13" s="298">
        <f>SUM(E14:E18)</f>
        <v>636861</v>
      </c>
      <c r="F13" s="298">
        <f>SUM(F14:F18)</f>
        <v>867626</v>
      </c>
      <c r="G13" s="298">
        <f aca="true" t="shared" si="0" ref="G13:G18">+E13-F13</f>
        <v>-230765</v>
      </c>
      <c r="H13" s="359">
        <f aca="true" t="shared" si="1" ref="H13:H18">IF(E13=0,0,(F13/E13-1))</f>
        <v>0.3623475138216974</v>
      </c>
      <c r="I13" s="179"/>
    </row>
    <row r="14" spans="1:9" ht="18.75">
      <c r="A14" s="6"/>
      <c r="B14" s="7"/>
      <c r="C14" s="24" t="s">
        <v>234</v>
      </c>
      <c r="D14" s="7" t="s">
        <v>187</v>
      </c>
      <c r="E14" s="298">
        <v>569353</v>
      </c>
      <c r="F14" s="298">
        <v>709991</v>
      </c>
      <c r="G14" s="298">
        <f t="shared" si="0"/>
        <v>-140638</v>
      </c>
      <c r="H14" s="359">
        <f t="shared" si="1"/>
        <v>0.24701371556837315</v>
      </c>
      <c r="I14" s="179"/>
    </row>
    <row r="15" spans="1:9" ht="18.75">
      <c r="A15" s="6"/>
      <c r="B15" s="7"/>
      <c r="C15" s="24" t="s">
        <v>235</v>
      </c>
      <c r="D15" s="7" t="s">
        <v>188</v>
      </c>
      <c r="E15" s="298"/>
      <c r="F15" s="298">
        <v>90013</v>
      </c>
      <c r="G15" s="298">
        <f t="shared" si="0"/>
        <v>-90013</v>
      </c>
      <c r="H15" s="359">
        <f t="shared" si="1"/>
        <v>0</v>
      </c>
      <c r="I15" s="179"/>
    </row>
    <row r="16" spans="1:9" ht="18.75">
      <c r="A16" s="6"/>
      <c r="B16" s="7"/>
      <c r="C16" s="24" t="s">
        <v>236</v>
      </c>
      <c r="D16" s="7" t="s">
        <v>189</v>
      </c>
      <c r="E16" s="298"/>
      <c r="F16" s="298"/>
      <c r="G16" s="298">
        <f t="shared" si="0"/>
        <v>0</v>
      </c>
      <c r="H16" s="359">
        <f t="shared" si="1"/>
        <v>0</v>
      </c>
      <c r="I16" s="179"/>
    </row>
    <row r="17" spans="1:9" ht="18.75">
      <c r="A17" s="6"/>
      <c r="B17" s="7"/>
      <c r="C17" s="24" t="s">
        <v>237</v>
      </c>
      <c r="D17" s="7" t="s">
        <v>190</v>
      </c>
      <c r="E17" s="298">
        <v>67508</v>
      </c>
      <c r="F17" s="298">
        <v>67622</v>
      </c>
      <c r="G17" s="298">
        <f t="shared" si="0"/>
        <v>-114</v>
      </c>
      <c r="H17" s="359">
        <f t="shared" si="1"/>
        <v>0.001688688748000322</v>
      </c>
      <c r="I17" s="179"/>
    </row>
    <row r="18" spans="1:9" ht="18.75">
      <c r="A18" s="6"/>
      <c r="B18" s="7"/>
      <c r="C18" s="24" t="s">
        <v>238</v>
      </c>
      <c r="D18" s="7" t="s">
        <v>439</v>
      </c>
      <c r="E18" s="298"/>
      <c r="F18" s="298"/>
      <c r="G18" s="298">
        <f t="shared" si="0"/>
        <v>0</v>
      </c>
      <c r="H18" s="359">
        <f t="shared" si="1"/>
        <v>0</v>
      </c>
      <c r="I18" s="179"/>
    </row>
    <row r="19" spans="1:9" ht="18.75">
      <c r="A19" s="6"/>
      <c r="B19" s="7"/>
      <c r="C19" s="24"/>
      <c r="D19" s="7"/>
      <c r="E19" s="298"/>
      <c r="F19" s="298"/>
      <c r="G19" s="298"/>
      <c r="H19" s="359"/>
      <c r="I19" s="179"/>
    </row>
    <row r="20" spans="1:9" ht="18.75">
      <c r="A20" s="29"/>
      <c r="B20" s="7">
        <v>3</v>
      </c>
      <c r="C20" s="9" t="s">
        <v>44</v>
      </c>
      <c r="D20" s="7"/>
      <c r="E20" s="316"/>
      <c r="F20" s="316"/>
      <c r="G20" s="316"/>
      <c r="H20" s="355"/>
      <c r="I20" s="25"/>
    </row>
    <row r="21" spans="1:9" ht="18.75">
      <c r="A21" s="6"/>
      <c r="B21" s="169" t="s">
        <v>224</v>
      </c>
      <c r="C21" s="7" t="str">
        <f>+C13</f>
        <v>Sueldos y compensaciones</v>
      </c>
      <c r="D21" s="7"/>
      <c r="E21" s="298">
        <f>SUM(E22:E26)</f>
        <v>90980</v>
      </c>
      <c r="F21" s="298">
        <f>SUM(F22:F26)</f>
        <v>123946</v>
      </c>
      <c r="G21" s="298">
        <f aca="true" t="shared" si="2" ref="G21:G26">+E21-F21</f>
        <v>-32966</v>
      </c>
      <c r="H21" s="359">
        <f aca="true" t="shared" si="3" ref="H21:H26">IF(E21=0,0,(F21/E21-1))</f>
        <v>0.3623433721697076</v>
      </c>
      <c r="I21" s="179"/>
    </row>
    <row r="22" spans="1:9" ht="18.75">
      <c r="A22" s="6"/>
      <c r="B22" s="7"/>
      <c r="C22" s="7" t="s">
        <v>239</v>
      </c>
      <c r="D22" s="7" t="s">
        <v>187</v>
      </c>
      <c r="E22" s="298">
        <v>81336</v>
      </c>
      <c r="F22" s="298">
        <v>101427</v>
      </c>
      <c r="G22" s="298">
        <f t="shared" si="2"/>
        <v>-20091</v>
      </c>
      <c r="H22" s="359">
        <f t="shared" si="3"/>
        <v>0.24701239303629396</v>
      </c>
      <c r="I22" s="179"/>
    </row>
    <row r="23" spans="1:9" ht="18.75">
      <c r="A23" s="6"/>
      <c r="B23" s="7"/>
      <c r="C23" s="7" t="s">
        <v>240</v>
      </c>
      <c r="D23" s="7" t="s">
        <v>188</v>
      </c>
      <c r="E23" s="298"/>
      <c r="F23" s="298">
        <v>12859</v>
      </c>
      <c r="G23" s="298">
        <f t="shared" si="2"/>
        <v>-12859</v>
      </c>
      <c r="H23" s="359">
        <f t="shared" si="3"/>
        <v>0</v>
      </c>
      <c r="I23" s="179"/>
    </row>
    <row r="24" spans="1:9" ht="18.75">
      <c r="A24" s="6"/>
      <c r="B24" s="7"/>
      <c r="C24" s="7" t="s">
        <v>241</v>
      </c>
      <c r="D24" s="7" t="s">
        <v>189</v>
      </c>
      <c r="E24" s="298"/>
      <c r="F24" s="298"/>
      <c r="G24" s="298">
        <f t="shared" si="2"/>
        <v>0</v>
      </c>
      <c r="H24" s="359">
        <f t="shared" si="3"/>
        <v>0</v>
      </c>
      <c r="I24" s="179"/>
    </row>
    <row r="25" spans="1:9" ht="18.75">
      <c r="A25" s="6"/>
      <c r="B25" s="7"/>
      <c r="C25" s="7" t="s">
        <v>242</v>
      </c>
      <c r="D25" s="7" t="s">
        <v>190</v>
      </c>
      <c r="E25" s="298">
        <v>9644</v>
      </c>
      <c r="F25" s="298">
        <v>9660</v>
      </c>
      <c r="G25" s="298">
        <f t="shared" si="2"/>
        <v>-16</v>
      </c>
      <c r="H25" s="359">
        <f t="shared" si="3"/>
        <v>0.0016590626296142386</v>
      </c>
      <c r="I25" s="179"/>
    </row>
    <row r="26" spans="1:9" ht="18.75">
      <c r="A26" s="6"/>
      <c r="B26" s="7"/>
      <c r="C26" s="7" t="s">
        <v>243</v>
      </c>
      <c r="D26" s="7" t="str">
        <f>+D18</f>
        <v>Pago a Jubilados y Pensionados</v>
      </c>
      <c r="E26" s="298"/>
      <c r="F26" s="298"/>
      <c r="G26" s="298">
        <f t="shared" si="2"/>
        <v>0</v>
      </c>
      <c r="H26" s="359">
        <f t="shared" si="3"/>
        <v>0</v>
      </c>
      <c r="I26" s="179"/>
    </row>
    <row r="27" spans="1:9" ht="18.75">
      <c r="A27" s="6"/>
      <c r="B27" s="7"/>
      <c r="C27" s="7"/>
      <c r="D27" s="7"/>
      <c r="E27" s="298"/>
      <c r="F27" s="298"/>
      <c r="G27" s="298"/>
      <c r="H27" s="359"/>
      <c r="I27" s="179"/>
    </row>
    <row r="28" spans="1:9" ht="18.75">
      <c r="A28" s="6"/>
      <c r="B28" s="7">
        <v>4</v>
      </c>
      <c r="C28" s="9" t="s">
        <v>45</v>
      </c>
      <c r="D28" s="7"/>
      <c r="E28" s="316"/>
      <c r="F28" s="316"/>
      <c r="G28" s="316"/>
      <c r="H28" s="355"/>
      <c r="I28" s="25"/>
    </row>
    <row r="29" spans="1:9" ht="21.75" customHeight="1">
      <c r="A29" s="6"/>
      <c r="B29" s="169" t="s">
        <v>244</v>
      </c>
      <c r="C29" s="7" t="str">
        <f>+C13</f>
        <v>Sueldos y compensaciones</v>
      </c>
      <c r="D29" s="7"/>
      <c r="E29" s="298">
        <f>SUM(E30:E34)</f>
        <v>0</v>
      </c>
      <c r="F29" s="298">
        <f>SUM(F30:F34)</f>
        <v>0</v>
      </c>
      <c r="G29" s="298">
        <f aca="true" t="shared" si="4" ref="G29:G34">+E29-F29</f>
        <v>0</v>
      </c>
      <c r="H29" s="359">
        <f aca="true" t="shared" si="5" ref="H29:H34">IF(E29=0,0,(F29/E29-1))</f>
        <v>0</v>
      </c>
      <c r="I29" s="179"/>
    </row>
    <row r="30" spans="1:9" ht="21.75" customHeight="1">
      <c r="A30" s="6"/>
      <c r="B30" s="7"/>
      <c r="C30" s="7" t="s">
        <v>246</v>
      </c>
      <c r="D30" s="7" t="s">
        <v>187</v>
      </c>
      <c r="E30" s="298"/>
      <c r="F30" s="298"/>
      <c r="G30" s="298">
        <f t="shared" si="4"/>
        <v>0</v>
      </c>
      <c r="H30" s="359">
        <f t="shared" si="5"/>
        <v>0</v>
      </c>
      <c r="I30" s="179"/>
    </row>
    <row r="31" spans="1:9" ht="21.75" customHeight="1">
      <c r="A31" s="6"/>
      <c r="B31" s="7"/>
      <c r="C31" s="7" t="s">
        <v>245</v>
      </c>
      <c r="D31" s="7" t="s">
        <v>188</v>
      </c>
      <c r="E31" s="298"/>
      <c r="F31" s="298"/>
      <c r="G31" s="298">
        <f t="shared" si="4"/>
        <v>0</v>
      </c>
      <c r="H31" s="359">
        <f t="shared" si="5"/>
        <v>0</v>
      </c>
      <c r="I31" s="179"/>
    </row>
    <row r="32" spans="1:9" ht="21.75" customHeight="1">
      <c r="A32" s="6"/>
      <c r="B32" s="7"/>
      <c r="C32" s="7" t="s">
        <v>247</v>
      </c>
      <c r="D32" s="7" t="s">
        <v>189</v>
      </c>
      <c r="E32" s="298"/>
      <c r="F32" s="298"/>
      <c r="G32" s="298">
        <f t="shared" si="4"/>
        <v>0</v>
      </c>
      <c r="H32" s="359">
        <f t="shared" si="5"/>
        <v>0</v>
      </c>
      <c r="I32" s="179"/>
    </row>
    <row r="33" spans="1:9" ht="21.75" customHeight="1">
      <c r="A33" s="6"/>
      <c r="B33" s="7"/>
      <c r="C33" s="7" t="s">
        <v>248</v>
      </c>
      <c r="D33" s="7" t="s">
        <v>190</v>
      </c>
      <c r="E33" s="298"/>
      <c r="F33" s="298"/>
      <c r="G33" s="298">
        <f t="shared" si="4"/>
        <v>0</v>
      </c>
      <c r="H33" s="359">
        <f t="shared" si="5"/>
        <v>0</v>
      </c>
      <c r="I33" s="179"/>
    </row>
    <row r="34" spans="1:9" ht="21.75" customHeight="1">
      <c r="A34" s="6"/>
      <c r="B34" s="7"/>
      <c r="C34" s="7" t="s">
        <v>249</v>
      </c>
      <c r="D34" s="7" t="s">
        <v>439</v>
      </c>
      <c r="E34" s="298"/>
      <c r="F34" s="298"/>
      <c r="G34" s="298">
        <f t="shared" si="4"/>
        <v>0</v>
      </c>
      <c r="H34" s="359">
        <f t="shared" si="5"/>
        <v>0</v>
      </c>
      <c r="I34" s="179"/>
    </row>
    <row r="35" spans="1:9" ht="18.75">
      <c r="A35" s="6"/>
      <c r="B35" s="7"/>
      <c r="C35" s="7"/>
      <c r="D35" s="7"/>
      <c r="E35" s="316"/>
      <c r="F35" s="316"/>
      <c r="G35" s="316"/>
      <c r="H35" s="355"/>
      <c r="I35" s="25"/>
    </row>
    <row r="36" spans="1:9" ht="19.5" thickBot="1">
      <c r="A36" s="37"/>
      <c r="B36" s="38"/>
      <c r="C36" s="38"/>
      <c r="D36" s="38"/>
      <c r="E36" s="318"/>
      <c r="F36" s="318"/>
      <c r="G36" s="318"/>
      <c r="H36" s="358"/>
      <c r="I36" s="35"/>
    </row>
    <row r="37" spans="1:9" ht="19.5" thickBot="1">
      <c r="A37" s="39" t="s">
        <v>52</v>
      </c>
      <c r="B37" s="40"/>
      <c r="C37" s="40"/>
      <c r="D37" s="41"/>
      <c r="E37" s="330">
        <f>+E29+E21+E13</f>
        <v>727841</v>
      </c>
      <c r="F37" s="330">
        <f>+F29+F21+F13</f>
        <v>991572</v>
      </c>
      <c r="G37" s="330">
        <f>+G29+G21+G13</f>
        <v>-263731</v>
      </c>
      <c r="H37" s="370">
        <f>IF(E37=0,0,(F37/E37-1))</f>
        <v>0.36234699611591004</v>
      </c>
      <c r="I37" s="183"/>
    </row>
    <row r="38" ht="19.5" thickTop="1"/>
  </sheetData>
  <mergeCells count="5">
    <mergeCell ref="A1:I1"/>
    <mergeCell ref="A2:I2"/>
    <mergeCell ref="G7:H7"/>
    <mergeCell ref="C10:D10"/>
    <mergeCell ref="A4:I4"/>
  </mergeCells>
  <printOptions horizontalCentered="1" verticalCentered="1"/>
  <pageMargins left="0.2755905511811024" right="0.2362204724409449" top="0.7874015748031497" bottom="0.984251968503937" header="0.5118110236220472" footer="0.5118110236220472"/>
  <pageSetup fitToHeight="1" fitToWidth="1" horizontalDpi="600" verticalDpi="600" orientation="landscape" scale="7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60" zoomScaleNormal="60" workbookViewId="0" topLeftCell="A43">
      <selection activeCell="G65" sqref="G65"/>
    </sheetView>
  </sheetViews>
  <sheetFormatPr defaultColWidth="11.5546875" defaultRowHeight="18.75"/>
  <cols>
    <col min="1" max="1" width="7.6640625" style="0" customWidth="1"/>
    <col min="2" max="2" width="11.88671875" style="0" customWidth="1"/>
    <col min="3" max="3" width="9.4453125" style="0" customWidth="1"/>
    <col min="4" max="4" width="34.3359375" style="0" customWidth="1"/>
    <col min="5" max="5" width="10.3359375" style="0" bestFit="1" customWidth="1"/>
    <col min="9" max="9" width="14.10546875" style="0" bestFit="1" customWidth="1"/>
  </cols>
  <sheetData>
    <row r="1" spans="1:9" ht="18.75">
      <c r="A1" s="439" t="str">
        <f>+'Serv. Personales "B"'!A1:I1</f>
        <v>UNIVERSIDAD AUTONOMA DE SINALOA</v>
      </c>
      <c r="B1" s="439"/>
      <c r="C1" s="439"/>
      <c r="D1" s="439"/>
      <c r="E1" s="439"/>
      <c r="F1" s="439"/>
      <c r="G1" s="439"/>
      <c r="H1" s="439"/>
      <c r="I1" s="439"/>
    </row>
    <row r="2" spans="1:9" ht="18.75">
      <c r="A2" s="438" t="s">
        <v>516</v>
      </c>
      <c r="B2" s="438"/>
      <c r="C2" s="438"/>
      <c r="D2" s="438"/>
      <c r="E2" s="438"/>
      <c r="F2" s="438"/>
      <c r="G2" s="438"/>
      <c r="H2" s="438"/>
      <c r="I2" s="438"/>
    </row>
    <row r="4" spans="1:9" ht="28.5">
      <c r="A4" s="444" t="s">
        <v>432</v>
      </c>
      <c r="B4" s="445"/>
      <c r="C4" s="445"/>
      <c r="D4" s="445"/>
      <c r="E4" s="445"/>
      <c r="F4" s="445"/>
      <c r="G4" s="445"/>
      <c r="H4" s="445"/>
      <c r="I4" s="446"/>
    </row>
    <row r="6" spans="1:4" ht="21">
      <c r="A6" s="2" t="s">
        <v>51</v>
      </c>
      <c r="B6" s="3"/>
      <c r="C6" s="4"/>
      <c r="D6" s="4"/>
    </row>
    <row r="7" spans="1:9" ht="18.75">
      <c r="A7" s="28" t="s">
        <v>515</v>
      </c>
      <c r="B7" s="27"/>
      <c r="C7" s="17"/>
      <c r="D7" s="20"/>
      <c r="E7" s="441"/>
      <c r="F7" s="184"/>
      <c r="G7" s="442" t="s">
        <v>48</v>
      </c>
      <c r="H7" s="443"/>
      <c r="I7" s="73" t="s">
        <v>145</v>
      </c>
    </row>
    <row r="8" spans="1:9" ht="18.75">
      <c r="A8" s="42"/>
      <c r="B8" s="140"/>
      <c r="C8" s="141"/>
      <c r="D8" s="141"/>
      <c r="E8" s="143"/>
      <c r="F8" s="71"/>
      <c r="G8" s="73"/>
      <c r="H8" s="71"/>
      <c r="I8" s="74" t="s">
        <v>85</v>
      </c>
    </row>
    <row r="9" spans="1:9" ht="18.75">
      <c r="A9" s="42" t="s">
        <v>50</v>
      </c>
      <c r="B9" s="30"/>
      <c r="C9" s="30"/>
      <c r="D9" s="30"/>
      <c r="E9" s="143" t="s">
        <v>183</v>
      </c>
      <c r="F9" s="143" t="s">
        <v>218</v>
      </c>
      <c r="G9" s="74"/>
      <c r="H9" s="143"/>
      <c r="I9" s="74" t="s">
        <v>146</v>
      </c>
    </row>
    <row r="10" spans="1:9" ht="18.75">
      <c r="A10" s="167" t="s">
        <v>142</v>
      </c>
      <c r="B10" s="168" t="s">
        <v>143</v>
      </c>
      <c r="C10" s="436" t="s">
        <v>144</v>
      </c>
      <c r="D10" s="437"/>
      <c r="E10" s="142"/>
      <c r="F10" s="142"/>
      <c r="G10" s="75" t="s">
        <v>49</v>
      </c>
      <c r="H10" s="142" t="s">
        <v>21</v>
      </c>
      <c r="I10" s="75" t="s">
        <v>84</v>
      </c>
    </row>
    <row r="11" spans="1:9" ht="18.75">
      <c r="A11" s="8"/>
      <c r="B11" s="9"/>
      <c r="C11" s="7"/>
      <c r="D11" s="7"/>
      <c r="E11" s="25"/>
      <c r="F11" s="43"/>
      <c r="G11" s="43"/>
      <c r="H11" s="43"/>
      <c r="I11" s="43"/>
    </row>
    <row r="12" spans="1:9" ht="27.75" customHeight="1">
      <c r="A12" s="6"/>
      <c r="B12" s="7">
        <v>1</v>
      </c>
      <c r="C12" s="9" t="s">
        <v>43</v>
      </c>
      <c r="D12" s="7"/>
      <c r="E12" s="25"/>
      <c r="F12" s="43"/>
      <c r="G12" s="43"/>
      <c r="H12" s="43"/>
      <c r="I12" s="43"/>
    </row>
    <row r="13" spans="1:9" ht="14.25" customHeight="1">
      <c r="A13" s="6"/>
      <c r="B13" s="7"/>
      <c r="C13" s="7"/>
      <c r="D13" s="7"/>
      <c r="E13" s="25"/>
      <c r="F13" s="43"/>
      <c r="G13" s="43"/>
      <c r="H13" s="43"/>
      <c r="I13" s="43"/>
    </row>
    <row r="14" spans="1:9" ht="19.5" thickBot="1">
      <c r="A14" s="6">
        <v>4301</v>
      </c>
      <c r="B14" s="7" t="s">
        <v>223</v>
      </c>
      <c r="C14" s="7" t="s">
        <v>219</v>
      </c>
      <c r="D14" s="7"/>
      <c r="E14" s="322">
        <f>SUM(E15:E20)</f>
        <v>541955</v>
      </c>
      <c r="F14" s="322">
        <f>SUM(F15:F20)</f>
        <v>510786</v>
      </c>
      <c r="G14" s="317">
        <f aca="true" t="shared" si="0" ref="G14:G20">+E14-F14</f>
        <v>31169</v>
      </c>
      <c r="H14" s="362">
        <f aca="true" t="shared" si="1" ref="H14:H20">IF(E14=0,0,(F14/E14-1))</f>
        <v>-0.05751215506822527</v>
      </c>
      <c r="I14" s="44"/>
    </row>
    <row r="15" spans="1:9" ht="19.5" thickTop="1">
      <c r="A15" s="6"/>
      <c r="B15" s="7"/>
      <c r="C15" s="24" t="s">
        <v>250</v>
      </c>
      <c r="D15" s="7" t="s">
        <v>191</v>
      </c>
      <c r="E15" s="295">
        <v>281726</v>
      </c>
      <c r="F15" s="299">
        <v>281726</v>
      </c>
      <c r="G15" s="299">
        <f t="shared" si="0"/>
        <v>0</v>
      </c>
      <c r="H15" s="363">
        <f t="shared" si="1"/>
        <v>0</v>
      </c>
      <c r="I15" s="173"/>
    </row>
    <row r="16" spans="1:9" ht="18.75">
      <c r="A16" s="6"/>
      <c r="B16" s="7"/>
      <c r="C16" s="24" t="s">
        <v>251</v>
      </c>
      <c r="D16" s="7" t="s">
        <v>192</v>
      </c>
      <c r="E16" s="295">
        <v>41500</v>
      </c>
      <c r="F16" s="299">
        <v>41500</v>
      </c>
      <c r="G16" s="299">
        <f t="shared" si="0"/>
        <v>0</v>
      </c>
      <c r="H16" s="363">
        <f t="shared" si="1"/>
        <v>0</v>
      </c>
      <c r="I16" s="173"/>
    </row>
    <row r="17" spans="1:9" ht="18.75">
      <c r="A17" s="6"/>
      <c r="B17" s="7"/>
      <c r="C17" s="24" t="s">
        <v>252</v>
      </c>
      <c r="D17" s="7" t="s">
        <v>1</v>
      </c>
      <c r="E17" s="295">
        <v>163207</v>
      </c>
      <c r="F17" s="299">
        <v>163207</v>
      </c>
      <c r="G17" s="299">
        <f t="shared" si="0"/>
        <v>0</v>
      </c>
      <c r="H17" s="363">
        <f t="shared" si="1"/>
        <v>0</v>
      </c>
      <c r="I17" s="173"/>
    </row>
    <row r="18" spans="1:9" ht="18.75">
      <c r="A18" s="6"/>
      <c r="B18" s="7"/>
      <c r="C18" s="24" t="s">
        <v>253</v>
      </c>
      <c r="D18" s="7" t="s">
        <v>193</v>
      </c>
      <c r="E18" s="295"/>
      <c r="F18" s="299"/>
      <c r="G18" s="299">
        <f t="shared" si="0"/>
        <v>0</v>
      </c>
      <c r="H18" s="363">
        <f t="shared" si="1"/>
        <v>0</v>
      </c>
      <c r="I18" s="173"/>
    </row>
    <row r="19" spans="1:9" ht="18.75">
      <c r="A19" s="6"/>
      <c r="B19" s="7"/>
      <c r="C19" s="24" t="s">
        <v>254</v>
      </c>
      <c r="D19" s="7" t="s">
        <v>194</v>
      </c>
      <c r="E19" s="295">
        <v>10329</v>
      </c>
      <c r="F19" s="299">
        <v>10329</v>
      </c>
      <c r="G19" s="299">
        <f t="shared" si="0"/>
        <v>0</v>
      </c>
      <c r="H19" s="363">
        <f t="shared" si="1"/>
        <v>0</v>
      </c>
      <c r="I19" s="173"/>
    </row>
    <row r="20" spans="1:9" ht="18.75">
      <c r="A20" s="6"/>
      <c r="B20" s="7"/>
      <c r="C20" s="24" t="s">
        <v>255</v>
      </c>
      <c r="D20" s="7" t="s">
        <v>499</v>
      </c>
      <c r="E20" s="295">
        <v>45193</v>
      </c>
      <c r="F20" s="299">
        <v>14024</v>
      </c>
      <c r="G20" s="299">
        <f t="shared" si="0"/>
        <v>31169</v>
      </c>
      <c r="H20" s="363">
        <f t="shared" si="1"/>
        <v>-0.689686455867059</v>
      </c>
      <c r="I20" s="173"/>
    </row>
    <row r="21" spans="1:9" ht="18.75">
      <c r="A21" s="6"/>
      <c r="B21" s="7"/>
      <c r="C21" s="24"/>
      <c r="D21" s="7"/>
      <c r="E21" s="295"/>
      <c r="F21" s="299"/>
      <c r="G21" s="299"/>
      <c r="H21" s="363"/>
      <c r="I21" s="173"/>
    </row>
    <row r="22" spans="1:9" ht="18.75">
      <c r="A22" s="29"/>
      <c r="B22" s="7">
        <v>3</v>
      </c>
      <c r="C22" s="9" t="s">
        <v>44</v>
      </c>
      <c r="D22" s="7"/>
      <c r="E22" s="316"/>
      <c r="F22" s="324"/>
      <c r="G22" s="324"/>
      <c r="H22" s="364"/>
      <c r="I22" s="43"/>
    </row>
    <row r="23" spans="1:9" ht="18.75">
      <c r="A23" s="29"/>
      <c r="B23" s="7"/>
      <c r="C23" s="9"/>
      <c r="D23" s="7"/>
      <c r="E23" s="316"/>
      <c r="F23" s="324"/>
      <c r="G23" s="324"/>
      <c r="H23" s="364"/>
      <c r="I23" s="43"/>
    </row>
    <row r="24" spans="1:9" ht="19.5" thickBot="1">
      <c r="A24" s="29"/>
      <c r="B24" s="7" t="s">
        <v>225</v>
      </c>
      <c r="C24" s="7" t="s">
        <v>219</v>
      </c>
      <c r="D24" s="7"/>
      <c r="E24" s="322">
        <f>SUM(E25:E30)</f>
        <v>77422</v>
      </c>
      <c r="F24" s="322">
        <f>SUM(F25:F30)</f>
        <v>72969</v>
      </c>
      <c r="G24" s="317">
        <f aca="true" t="shared" si="2" ref="G24:G30">+E24-F24</f>
        <v>4453</v>
      </c>
      <c r="H24" s="362">
        <f aca="true" t="shared" si="3" ref="H24:H30">IF(E24=0,0,(F24/E24-1))</f>
        <v>-0.05751595153832245</v>
      </c>
      <c r="I24" s="44"/>
    </row>
    <row r="25" spans="1:9" ht="19.5" thickTop="1">
      <c r="A25" s="29"/>
      <c r="B25" s="7"/>
      <c r="C25" s="7" t="s">
        <v>256</v>
      </c>
      <c r="D25" s="7" t="s">
        <v>191</v>
      </c>
      <c r="E25" s="295">
        <v>40584</v>
      </c>
      <c r="F25" s="299">
        <v>40247</v>
      </c>
      <c r="G25" s="299">
        <f t="shared" si="2"/>
        <v>337</v>
      </c>
      <c r="H25" s="363">
        <f t="shared" si="3"/>
        <v>-0.008303765030553967</v>
      </c>
      <c r="I25" s="173"/>
    </row>
    <row r="26" spans="1:9" ht="18.75">
      <c r="A26" s="29"/>
      <c r="B26" s="7"/>
      <c r="C26" s="7" t="s">
        <v>257</v>
      </c>
      <c r="D26" s="7" t="s">
        <v>192</v>
      </c>
      <c r="E26" s="295">
        <v>6250</v>
      </c>
      <c r="F26" s="299">
        <v>5929</v>
      </c>
      <c r="G26" s="299">
        <f t="shared" si="2"/>
        <v>321</v>
      </c>
      <c r="H26" s="363">
        <f t="shared" si="3"/>
        <v>-0.05135999999999996</v>
      </c>
      <c r="I26" s="173"/>
    </row>
    <row r="27" spans="1:9" ht="18.75">
      <c r="A27" s="29"/>
      <c r="B27" s="7"/>
      <c r="C27" s="7" t="s">
        <v>258</v>
      </c>
      <c r="D27" s="7" t="s">
        <v>1</v>
      </c>
      <c r="E27" s="295">
        <v>23696</v>
      </c>
      <c r="F27" s="299">
        <v>23315</v>
      </c>
      <c r="G27" s="299">
        <f t="shared" si="2"/>
        <v>381</v>
      </c>
      <c r="H27" s="363">
        <f t="shared" si="3"/>
        <v>-0.016078663065496324</v>
      </c>
      <c r="I27" s="173"/>
    </row>
    <row r="28" spans="1:9" ht="18.75">
      <c r="A28" s="6"/>
      <c r="B28" s="7"/>
      <c r="C28" s="7" t="s">
        <v>259</v>
      </c>
      <c r="D28" s="7" t="s">
        <v>193</v>
      </c>
      <c r="E28" s="295"/>
      <c r="F28" s="299"/>
      <c r="G28" s="299">
        <f t="shared" si="2"/>
        <v>0</v>
      </c>
      <c r="H28" s="363">
        <f t="shared" si="3"/>
        <v>0</v>
      </c>
      <c r="I28" s="173"/>
    </row>
    <row r="29" spans="1:9" ht="18.75">
      <c r="A29" s="6"/>
      <c r="B29" s="7"/>
      <c r="C29" s="7" t="s">
        <v>260</v>
      </c>
      <c r="D29" s="7" t="s">
        <v>194</v>
      </c>
      <c r="E29" s="295">
        <v>2531</v>
      </c>
      <c r="F29" s="299">
        <v>1475</v>
      </c>
      <c r="G29" s="299">
        <f t="shared" si="2"/>
        <v>1056</v>
      </c>
      <c r="H29" s="363">
        <f t="shared" si="3"/>
        <v>-0.41722639273014617</v>
      </c>
      <c r="I29" s="173"/>
    </row>
    <row r="30" spans="1:9" ht="18.75">
      <c r="A30" s="6"/>
      <c r="B30" s="7"/>
      <c r="C30" s="7" t="s">
        <v>261</v>
      </c>
      <c r="D30" s="7" t="str">
        <f>+D20</f>
        <v>Otras Prestaciones Ligadas</v>
      </c>
      <c r="E30" s="295">
        <v>4361</v>
      </c>
      <c r="F30" s="299">
        <v>2003</v>
      </c>
      <c r="G30" s="299">
        <f t="shared" si="2"/>
        <v>2358</v>
      </c>
      <c r="H30" s="363">
        <f t="shared" si="3"/>
        <v>-0.5407016739279982</v>
      </c>
      <c r="I30" s="173"/>
    </row>
    <row r="31" spans="1:9" ht="18.75">
      <c r="A31" s="6"/>
      <c r="B31" s="7"/>
      <c r="C31" s="7"/>
      <c r="D31" s="7"/>
      <c r="E31" s="295"/>
      <c r="F31" s="299"/>
      <c r="G31" s="299"/>
      <c r="H31" s="363"/>
      <c r="I31" s="173"/>
    </row>
    <row r="32" spans="1:9" ht="18.75">
      <c r="A32" s="6"/>
      <c r="B32" s="7">
        <v>4</v>
      </c>
      <c r="C32" s="9" t="s">
        <v>45</v>
      </c>
      <c r="D32" s="7"/>
      <c r="E32" s="316"/>
      <c r="F32" s="324"/>
      <c r="G32" s="324"/>
      <c r="H32" s="364"/>
      <c r="I32" s="43"/>
    </row>
    <row r="33" spans="1:9" ht="18.75">
      <c r="A33" s="6"/>
      <c r="B33" s="7"/>
      <c r="C33" s="9"/>
      <c r="D33" s="7"/>
      <c r="E33" s="316"/>
      <c r="F33" s="324"/>
      <c r="G33" s="324"/>
      <c r="H33" s="364"/>
      <c r="I33" s="43"/>
    </row>
    <row r="34" spans="1:9" ht="19.5" thickBot="1">
      <c r="A34" s="6"/>
      <c r="B34" s="7" t="s">
        <v>262</v>
      </c>
      <c r="C34" s="7" t="s">
        <v>219</v>
      </c>
      <c r="D34" s="7"/>
      <c r="E34" s="322">
        <f>SUM(E35:E40)</f>
        <v>0</v>
      </c>
      <c r="F34" s="322">
        <f>SUM(F35:F40)</f>
        <v>5</v>
      </c>
      <c r="G34" s="317">
        <f aca="true" t="shared" si="4" ref="G34:G40">+E34-F34</f>
        <v>-5</v>
      </c>
      <c r="H34" s="362">
        <f aca="true" t="shared" si="5" ref="H34:H40">IF(E34=0,0,(F34/E34-1))</f>
        <v>0</v>
      </c>
      <c r="I34" s="44"/>
    </row>
    <row r="35" spans="1:9" ht="19.5" thickTop="1">
      <c r="A35" s="6"/>
      <c r="B35" s="7"/>
      <c r="C35" s="7" t="s">
        <v>263</v>
      </c>
      <c r="D35" s="7" t="s">
        <v>191</v>
      </c>
      <c r="E35" s="295"/>
      <c r="F35" s="299"/>
      <c r="G35" s="299">
        <f t="shared" si="4"/>
        <v>0</v>
      </c>
      <c r="H35" s="363">
        <f t="shared" si="5"/>
        <v>0</v>
      </c>
      <c r="I35" s="173"/>
    </row>
    <row r="36" spans="1:9" ht="18.75">
      <c r="A36" s="6"/>
      <c r="B36" s="7"/>
      <c r="C36" s="7" t="s">
        <v>264</v>
      </c>
      <c r="D36" s="7" t="s">
        <v>192</v>
      </c>
      <c r="E36" s="295"/>
      <c r="F36" s="299">
        <v>5</v>
      </c>
      <c r="G36" s="299">
        <f t="shared" si="4"/>
        <v>-5</v>
      </c>
      <c r="H36" s="363">
        <f t="shared" si="5"/>
        <v>0</v>
      </c>
      <c r="I36" s="173"/>
    </row>
    <row r="37" spans="1:9" ht="18.75">
      <c r="A37" s="6"/>
      <c r="B37" s="7"/>
      <c r="C37" s="7" t="s">
        <v>265</v>
      </c>
      <c r="D37" s="7" t="s">
        <v>1</v>
      </c>
      <c r="E37" s="295"/>
      <c r="F37" s="299"/>
      <c r="G37" s="299">
        <f t="shared" si="4"/>
        <v>0</v>
      </c>
      <c r="H37" s="363">
        <f t="shared" si="5"/>
        <v>0</v>
      </c>
      <c r="I37" s="173"/>
    </row>
    <row r="38" spans="1:9" ht="18.75">
      <c r="A38" s="6"/>
      <c r="B38" s="7"/>
      <c r="C38" s="7" t="s">
        <v>266</v>
      </c>
      <c r="D38" s="7" t="s">
        <v>193</v>
      </c>
      <c r="E38" s="295"/>
      <c r="F38" s="299"/>
      <c r="G38" s="299">
        <f t="shared" si="4"/>
        <v>0</v>
      </c>
      <c r="H38" s="363">
        <f t="shared" si="5"/>
        <v>0</v>
      </c>
      <c r="I38" s="173"/>
    </row>
    <row r="39" spans="1:9" ht="18.75">
      <c r="A39" s="6"/>
      <c r="B39" s="7"/>
      <c r="C39" s="7" t="s">
        <v>267</v>
      </c>
      <c r="D39" s="7" t="s">
        <v>194</v>
      </c>
      <c r="E39" s="295"/>
      <c r="F39" s="299"/>
      <c r="G39" s="299">
        <f t="shared" si="4"/>
        <v>0</v>
      </c>
      <c r="H39" s="363">
        <f t="shared" si="5"/>
        <v>0</v>
      </c>
      <c r="I39" s="173"/>
    </row>
    <row r="40" spans="1:9" ht="18.75">
      <c r="A40" s="6"/>
      <c r="B40" s="7"/>
      <c r="C40" s="7" t="s">
        <v>268</v>
      </c>
      <c r="D40" s="7" t="str">
        <f>+D30</f>
        <v>Otras Prestaciones Ligadas</v>
      </c>
      <c r="E40" s="295"/>
      <c r="F40" s="299"/>
      <c r="G40" s="299">
        <f t="shared" si="4"/>
        <v>0</v>
      </c>
      <c r="H40" s="363">
        <f t="shared" si="5"/>
        <v>0</v>
      </c>
      <c r="I40" s="173"/>
    </row>
    <row r="41" spans="1:9" ht="18.75">
      <c r="A41" s="6"/>
      <c r="B41" s="7"/>
      <c r="C41" s="7"/>
      <c r="D41" s="7"/>
      <c r="E41" s="316"/>
      <c r="F41" s="324"/>
      <c r="G41" s="324"/>
      <c r="H41" s="364"/>
      <c r="I41" s="43"/>
    </row>
    <row r="42" spans="1:9" ht="19.5" thickBot="1">
      <c r="A42" s="37"/>
      <c r="B42" s="38"/>
      <c r="C42" s="38"/>
      <c r="D42" s="38"/>
      <c r="E42" s="318"/>
      <c r="F42" s="325"/>
      <c r="G42" s="325"/>
      <c r="H42" s="365"/>
      <c r="I42" s="45"/>
    </row>
    <row r="43" spans="1:9" ht="19.5" thickBot="1">
      <c r="A43" s="199" t="s">
        <v>428</v>
      </c>
      <c r="B43" s="200"/>
      <c r="C43" s="201"/>
      <c r="D43" s="202"/>
      <c r="E43" s="326">
        <f>+E34+E24+E14</f>
        <v>619377</v>
      </c>
      <c r="F43" s="326">
        <f>+F34+F24+F14</f>
        <v>583760</v>
      </c>
      <c r="G43" s="326">
        <f>+G34+G24+G14</f>
        <v>35617</v>
      </c>
      <c r="H43" s="366">
        <f>IF(E43=0,0,(F43/E43-1))</f>
        <v>-0.05750455699840329</v>
      </c>
      <c r="I43" s="203"/>
    </row>
    <row r="44" spans="1:9" ht="19.5" thickBot="1">
      <c r="A44" s="189"/>
      <c r="B44" s="190"/>
      <c r="C44" s="191"/>
      <c r="D44" s="191"/>
      <c r="E44" s="327"/>
      <c r="F44" s="327"/>
      <c r="G44" s="327"/>
      <c r="H44" s="367"/>
      <c r="I44" s="192"/>
    </row>
    <row r="45" spans="1:9" ht="18.75">
      <c r="A45" s="214"/>
      <c r="B45" s="215"/>
      <c r="C45" s="216"/>
      <c r="D45" s="217"/>
      <c r="E45" s="316"/>
      <c r="F45" s="324"/>
      <c r="G45" s="324"/>
      <c r="H45" s="364"/>
      <c r="I45" s="43"/>
    </row>
    <row r="46" spans="1:9" ht="18.75">
      <c r="A46" s="218"/>
      <c r="B46" s="7">
        <v>1</v>
      </c>
      <c r="C46" s="9" t="s">
        <v>43</v>
      </c>
      <c r="D46" s="219"/>
      <c r="E46" s="316"/>
      <c r="F46" s="324"/>
      <c r="G46" s="324"/>
      <c r="H46" s="364"/>
      <c r="I46" s="43"/>
    </row>
    <row r="47" spans="1:9" ht="18.75">
      <c r="A47" s="218"/>
      <c r="B47" s="7"/>
      <c r="C47" s="9"/>
      <c r="D47" s="219"/>
      <c r="E47" s="316"/>
      <c r="F47" s="324"/>
      <c r="G47" s="324"/>
      <c r="H47" s="364"/>
      <c r="I47" s="43"/>
    </row>
    <row r="48" spans="1:9" ht="18.75">
      <c r="A48" s="218"/>
      <c r="B48" s="7" t="s">
        <v>226</v>
      </c>
      <c r="C48" s="96" t="s">
        <v>220</v>
      </c>
      <c r="D48" s="219"/>
      <c r="E48" s="295">
        <f>+E49</f>
        <v>68332</v>
      </c>
      <c r="F48" s="299">
        <f>+F49</f>
        <v>184065</v>
      </c>
      <c r="G48" s="299">
        <f>+E48-F48</f>
        <v>-115733</v>
      </c>
      <c r="H48" s="363">
        <f>IF(E48=0,0,(F48/E48-1))</f>
        <v>1.6936867060820697</v>
      </c>
      <c r="I48" s="173"/>
    </row>
    <row r="49" spans="1:9" ht="19.5" thickBot="1">
      <c r="A49" s="218"/>
      <c r="B49" s="7"/>
      <c r="C49" s="24" t="s">
        <v>269</v>
      </c>
      <c r="D49" s="219" t="s">
        <v>270</v>
      </c>
      <c r="E49" s="317">
        <v>68332</v>
      </c>
      <c r="F49" s="323">
        <v>184065</v>
      </c>
      <c r="G49" s="323">
        <f>+E49-F49</f>
        <v>-115733</v>
      </c>
      <c r="H49" s="362">
        <f>IF(E49=0,0,(F49/E49-1))</f>
        <v>1.6936867060820697</v>
      </c>
      <c r="I49" s="44"/>
    </row>
    <row r="50" spans="1:9" ht="19.5" thickTop="1">
      <c r="A50" s="218"/>
      <c r="B50" s="7"/>
      <c r="C50" s="24"/>
      <c r="D50" s="219"/>
      <c r="E50" s="295"/>
      <c r="F50" s="299"/>
      <c r="G50" s="299"/>
      <c r="H50" s="363"/>
      <c r="I50" s="173"/>
    </row>
    <row r="51" spans="1:9" ht="18.75">
      <c r="A51" s="218"/>
      <c r="B51" s="7">
        <v>3</v>
      </c>
      <c r="C51" s="9" t="s">
        <v>44</v>
      </c>
      <c r="D51" s="219"/>
      <c r="E51" s="316"/>
      <c r="F51" s="324"/>
      <c r="G51" s="324"/>
      <c r="H51" s="364"/>
      <c r="I51" s="43"/>
    </row>
    <row r="52" spans="1:9" ht="18.75">
      <c r="A52" s="218"/>
      <c r="B52" s="7"/>
      <c r="C52" s="9"/>
      <c r="D52" s="219"/>
      <c r="E52" s="316"/>
      <c r="F52" s="324"/>
      <c r="G52" s="324"/>
      <c r="H52" s="364"/>
      <c r="I52" s="43"/>
    </row>
    <row r="53" spans="1:9" ht="18.75">
      <c r="A53" s="218"/>
      <c r="B53" s="7" t="s">
        <v>229</v>
      </c>
      <c r="C53" s="96" t="s">
        <v>220</v>
      </c>
      <c r="D53" s="219"/>
      <c r="E53" s="295">
        <f>+E54</f>
        <v>9762</v>
      </c>
      <c r="F53" s="299">
        <f>+F54</f>
        <v>26295</v>
      </c>
      <c r="G53" s="299">
        <f>+E53-F53</f>
        <v>-16533</v>
      </c>
      <c r="H53" s="363">
        <f>IF(E53=0,0,(F53/E53-1))</f>
        <v>1.6936078672403196</v>
      </c>
      <c r="I53" s="173"/>
    </row>
    <row r="54" spans="1:9" ht="19.5" thickBot="1">
      <c r="A54" s="218"/>
      <c r="B54" s="7"/>
      <c r="C54" s="24" t="s">
        <v>271</v>
      </c>
      <c r="D54" s="219" t="s">
        <v>270</v>
      </c>
      <c r="E54" s="317">
        <v>9762</v>
      </c>
      <c r="F54" s="323">
        <v>26295</v>
      </c>
      <c r="G54" s="323">
        <f>+E54-F54</f>
        <v>-16533</v>
      </c>
      <c r="H54" s="362">
        <f>IF(E54=0,0,(F54/E54-1))</f>
        <v>1.6936078672403196</v>
      </c>
      <c r="I54" s="44"/>
    </row>
    <row r="55" spans="1:9" ht="19.5" thickTop="1">
      <c r="A55" s="218"/>
      <c r="B55" s="7"/>
      <c r="C55" s="7"/>
      <c r="D55" s="219"/>
      <c r="E55" s="295"/>
      <c r="F55" s="299"/>
      <c r="G55" s="299"/>
      <c r="H55" s="363"/>
      <c r="I55" s="173"/>
    </row>
    <row r="56" spans="1:9" ht="18.75">
      <c r="A56" s="218"/>
      <c r="B56" s="7">
        <v>4</v>
      </c>
      <c r="C56" s="9" t="s">
        <v>45</v>
      </c>
      <c r="D56" s="219"/>
      <c r="E56" s="316"/>
      <c r="F56" s="324"/>
      <c r="G56" s="324"/>
      <c r="H56" s="364"/>
      <c r="I56" s="43"/>
    </row>
    <row r="57" spans="1:9" ht="18.75">
      <c r="A57" s="218"/>
      <c r="B57" s="7"/>
      <c r="C57" s="7"/>
      <c r="D57" s="219"/>
      <c r="E57" s="316"/>
      <c r="F57" s="324"/>
      <c r="G57" s="324"/>
      <c r="H57" s="364"/>
      <c r="I57" s="43"/>
    </row>
    <row r="58" spans="1:9" ht="18.75">
      <c r="A58" s="218"/>
      <c r="B58" s="7" t="s">
        <v>229</v>
      </c>
      <c r="C58" s="96" t="s">
        <v>220</v>
      </c>
      <c r="D58" s="219"/>
      <c r="E58" s="295">
        <f>+E59</f>
        <v>0</v>
      </c>
      <c r="F58" s="299">
        <f>+F59</f>
        <v>1410</v>
      </c>
      <c r="G58" s="299">
        <f>+E58-F58</f>
        <v>-1410</v>
      </c>
      <c r="H58" s="363">
        <f>IF(E58=0,0,(F58/E58-1))</f>
        <v>0</v>
      </c>
      <c r="I58" s="173"/>
    </row>
    <row r="59" spans="1:9" ht="19.5" thickBot="1">
      <c r="A59" s="218"/>
      <c r="B59" s="7"/>
      <c r="C59" s="24" t="s">
        <v>271</v>
      </c>
      <c r="D59" s="219" t="s">
        <v>270</v>
      </c>
      <c r="E59" s="317"/>
      <c r="F59" s="323">
        <v>1410</v>
      </c>
      <c r="G59" s="323">
        <f>+E59-F59</f>
        <v>-1410</v>
      </c>
      <c r="H59" s="362">
        <f>IF(E59=0,0,(F59/E59-1))</f>
        <v>0</v>
      </c>
      <c r="I59" s="44"/>
    </row>
    <row r="60" spans="1:9" ht="20.25" thickBot="1" thickTop="1">
      <c r="A60" s="220"/>
      <c r="B60" s="38"/>
      <c r="C60" s="38"/>
      <c r="D60" s="194"/>
      <c r="E60" s="318"/>
      <c r="F60" s="325"/>
      <c r="G60" s="325"/>
      <c r="H60" s="365"/>
      <c r="I60" s="45"/>
    </row>
    <row r="61" spans="1:9" ht="19.5" thickBot="1">
      <c r="A61" s="199" t="s">
        <v>429</v>
      </c>
      <c r="B61" s="200"/>
      <c r="C61" s="201"/>
      <c r="D61" s="202"/>
      <c r="E61" s="326">
        <f>+E58+E53+E48</f>
        <v>78094</v>
      </c>
      <c r="F61" s="326">
        <f>+F58+F53+F48</f>
        <v>211770</v>
      </c>
      <c r="G61" s="326">
        <f>+G58+G53+G48</f>
        <v>-133676</v>
      </c>
      <c r="H61" s="366">
        <f>IF(E61=0,0,(F61/E61-1))</f>
        <v>1.7117320152636566</v>
      </c>
      <c r="I61" s="203"/>
    </row>
    <row r="62" spans="1:8" ht="19.5" thickBot="1">
      <c r="A62" s="7"/>
      <c r="E62" s="328"/>
      <c r="F62" s="328"/>
      <c r="G62" s="328"/>
      <c r="H62" s="368"/>
    </row>
    <row r="63" spans="1:9" ht="19.5" thickBot="1">
      <c r="A63" s="207" t="s">
        <v>69</v>
      </c>
      <c r="B63" s="208"/>
      <c r="C63" s="204"/>
      <c r="D63" s="205"/>
      <c r="E63" s="320">
        <f>+E61+E43</f>
        <v>697471</v>
      </c>
      <c r="F63" s="329">
        <f>+F61+F43</f>
        <v>795530</v>
      </c>
      <c r="G63" s="329">
        <f>+G61+G43</f>
        <v>-98059</v>
      </c>
      <c r="H63" s="369">
        <f>IF(E63=0,0,(F63/E63-1))</f>
        <v>0.14059222533983484</v>
      </c>
      <c r="I63" s="206"/>
    </row>
    <row r="64" ht="18.75">
      <c r="A64" s="193"/>
    </row>
    <row r="65" ht="18.75">
      <c r="A65" s="193"/>
    </row>
    <row r="66" ht="18.75">
      <c r="A66" s="193"/>
    </row>
    <row r="67" ht="18.75">
      <c r="A67" s="193"/>
    </row>
    <row r="68" ht="18.75">
      <c r="A68" s="193"/>
    </row>
    <row r="69" ht="18.75">
      <c r="A69" s="193"/>
    </row>
    <row r="70" ht="18.75">
      <c r="A70" s="24"/>
    </row>
    <row r="71" ht="18.75">
      <c r="A71" s="24"/>
    </row>
    <row r="72" ht="18.75">
      <c r="A72" s="24"/>
    </row>
    <row r="73" ht="18.75">
      <c r="A73" s="24"/>
    </row>
    <row r="74" ht="18.75">
      <c r="A74" s="24"/>
    </row>
    <row r="75" ht="18.75">
      <c r="A75" s="24"/>
    </row>
  </sheetData>
  <mergeCells count="5">
    <mergeCell ref="A1:I1"/>
    <mergeCell ref="A2:I2"/>
    <mergeCell ref="G7:H7"/>
    <mergeCell ref="C10:D10"/>
    <mergeCell ref="A4:I4"/>
  </mergeCells>
  <printOptions horizontalCentered="1" verticalCentered="1"/>
  <pageMargins left="0.2362204724409449" right="0.2362204724409449" top="0.2362204724409449" bottom="0.31496062992125984" header="0.5118110236220472" footer="0.15748031496062992"/>
  <pageSetup fitToHeight="1" fitToWidth="1" horizontalDpi="600" verticalDpi="600" orientation="landscape" scale="52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60" zoomScaleNormal="60" workbookViewId="0" topLeftCell="A7">
      <selection activeCell="E16" sqref="E16"/>
    </sheetView>
  </sheetViews>
  <sheetFormatPr defaultColWidth="11.5546875" defaultRowHeight="18.75"/>
  <cols>
    <col min="1" max="1" width="6.3359375" style="0" customWidth="1"/>
    <col min="2" max="2" width="7.21484375" style="0" customWidth="1"/>
    <col min="3" max="3" width="10.77734375" style="0" customWidth="1"/>
    <col min="4" max="4" width="48.99609375" style="0" bestFit="1" customWidth="1"/>
    <col min="5" max="5" width="10.3359375" style="0" customWidth="1"/>
    <col min="9" max="9" width="17.3359375" style="0" customWidth="1"/>
  </cols>
  <sheetData>
    <row r="1" spans="1:9" ht="18.75">
      <c r="A1" s="439" t="str">
        <f>+' Análisis de activo fijo "J"'!A1:H1</f>
        <v>UNIVERSIDAD AUTONOMA DE SINALOA</v>
      </c>
      <c r="B1" s="439"/>
      <c r="C1" s="439"/>
      <c r="D1" s="439"/>
      <c r="E1" s="439"/>
      <c r="F1" s="439"/>
      <c r="G1" s="439"/>
      <c r="H1" s="439"/>
      <c r="I1" s="439"/>
    </row>
    <row r="2" spans="1:9" ht="18.75">
      <c r="A2" s="438" t="s">
        <v>516</v>
      </c>
      <c r="B2" s="438"/>
      <c r="C2" s="438"/>
      <c r="D2" s="438"/>
      <c r="E2" s="438"/>
      <c r="F2" s="438"/>
      <c r="G2" s="438"/>
      <c r="H2" s="438"/>
      <c r="I2" s="438"/>
    </row>
    <row r="4" spans="1:9" ht="28.5">
      <c r="A4" s="444" t="s">
        <v>486</v>
      </c>
      <c r="B4" s="445"/>
      <c r="C4" s="445"/>
      <c r="D4" s="445"/>
      <c r="E4" s="445"/>
      <c r="F4" s="445"/>
      <c r="G4" s="445"/>
      <c r="H4" s="445"/>
      <c r="I4" s="446"/>
    </row>
    <row r="6" spans="1:4" ht="21">
      <c r="A6" s="2" t="s">
        <v>51</v>
      </c>
      <c r="B6" s="3"/>
      <c r="C6" s="4"/>
      <c r="D6" s="4"/>
    </row>
    <row r="7" spans="1:9" ht="18.75">
      <c r="A7" s="28" t="s">
        <v>515</v>
      </c>
      <c r="B7" s="27"/>
      <c r="C7" s="17"/>
      <c r="D7" s="20"/>
      <c r="E7" s="441"/>
      <c r="F7" s="184"/>
      <c r="G7" s="442" t="s">
        <v>48</v>
      </c>
      <c r="H7" s="443"/>
      <c r="I7" s="73" t="s">
        <v>145</v>
      </c>
    </row>
    <row r="8" spans="1:9" ht="18.75">
      <c r="A8" s="42"/>
      <c r="B8" s="140"/>
      <c r="C8" s="141"/>
      <c r="D8" s="141"/>
      <c r="E8" s="143"/>
      <c r="F8" s="71"/>
      <c r="G8" s="73"/>
      <c r="H8" s="71"/>
      <c r="I8" s="74" t="s">
        <v>85</v>
      </c>
    </row>
    <row r="9" spans="1:9" ht="18.75">
      <c r="A9" s="42" t="s">
        <v>50</v>
      </c>
      <c r="B9" s="30"/>
      <c r="C9" s="30"/>
      <c r="D9" s="30"/>
      <c r="E9" s="143" t="s">
        <v>183</v>
      </c>
      <c r="F9" s="143" t="s">
        <v>218</v>
      </c>
      <c r="G9" s="74"/>
      <c r="H9" s="143"/>
      <c r="I9" s="74" t="s">
        <v>146</v>
      </c>
    </row>
    <row r="10" spans="1:9" ht="18.75">
      <c r="A10" s="167" t="s">
        <v>142</v>
      </c>
      <c r="B10" s="168" t="s">
        <v>143</v>
      </c>
      <c r="C10" s="436" t="s">
        <v>144</v>
      </c>
      <c r="D10" s="437"/>
      <c r="E10" s="142"/>
      <c r="F10" s="142"/>
      <c r="G10" s="75" t="s">
        <v>49</v>
      </c>
      <c r="H10" s="142" t="s">
        <v>21</v>
      </c>
      <c r="I10" s="75" t="s">
        <v>84</v>
      </c>
    </row>
    <row r="11" spans="1:9" ht="18.75">
      <c r="A11" s="8"/>
      <c r="B11" s="9"/>
      <c r="C11" s="7"/>
      <c r="D11" s="7"/>
      <c r="E11" s="25"/>
      <c r="F11" s="25"/>
      <c r="G11" s="25"/>
      <c r="H11" s="25"/>
      <c r="I11" s="25"/>
    </row>
    <row r="12" spans="1:9" ht="18.75">
      <c r="A12" s="6"/>
      <c r="B12" s="7">
        <v>1</v>
      </c>
      <c r="C12" s="9" t="s">
        <v>43</v>
      </c>
      <c r="D12" s="7"/>
      <c r="E12" s="25"/>
      <c r="F12" s="25"/>
      <c r="G12" s="25"/>
      <c r="H12" s="25"/>
      <c r="I12" s="25"/>
    </row>
    <row r="13" spans="1:9" ht="18.75">
      <c r="A13" s="6"/>
      <c r="B13" s="7"/>
      <c r="C13" s="9"/>
      <c r="D13" s="7"/>
      <c r="E13" s="25"/>
      <c r="F13" s="25"/>
      <c r="G13" s="25"/>
      <c r="H13" s="25"/>
      <c r="I13" s="25"/>
    </row>
    <row r="14" spans="1:9" ht="19.5" thickBot="1">
      <c r="A14" s="6">
        <v>4307</v>
      </c>
      <c r="B14" s="7">
        <v>1.4</v>
      </c>
      <c r="C14" s="7" t="s">
        <v>496</v>
      </c>
      <c r="E14" s="317">
        <f>SUM(E15:E23)</f>
        <v>7677</v>
      </c>
      <c r="F14" s="317">
        <f>SUM(F15:F23)</f>
        <v>329207</v>
      </c>
      <c r="G14" s="317">
        <f>SUM(G15:G23)</f>
        <v>-321530</v>
      </c>
      <c r="H14" s="357">
        <f aca="true" t="shared" si="0" ref="H14:H23">IF(E14=0,0,(F14/E14-1))</f>
        <v>41.882245668881076</v>
      </c>
      <c r="I14" s="36"/>
    </row>
    <row r="15" spans="1:9" ht="19.5" thickTop="1">
      <c r="A15" s="6"/>
      <c r="B15" s="7"/>
      <c r="C15" s="24" t="s">
        <v>347</v>
      </c>
      <c r="D15" s="7" t="s">
        <v>420</v>
      </c>
      <c r="E15" s="295">
        <v>7677</v>
      </c>
      <c r="F15" s="295">
        <v>78072</v>
      </c>
      <c r="G15" s="295">
        <f aca="true" t="shared" si="1" ref="G15:G23">+E15-F15</f>
        <v>-70395</v>
      </c>
      <c r="H15" s="356">
        <f t="shared" si="0"/>
        <v>9.169597499023055</v>
      </c>
      <c r="I15" s="32"/>
    </row>
    <row r="16" spans="1:9" ht="18.75">
      <c r="A16" s="6"/>
      <c r="B16" s="7"/>
      <c r="C16" s="24" t="s">
        <v>348</v>
      </c>
      <c r="D16" s="7" t="s">
        <v>169</v>
      </c>
      <c r="E16" s="295"/>
      <c r="F16" s="295"/>
      <c r="G16" s="295">
        <f t="shared" si="1"/>
        <v>0</v>
      </c>
      <c r="H16" s="356">
        <f t="shared" si="0"/>
        <v>0</v>
      </c>
      <c r="I16" s="32"/>
    </row>
    <row r="17" spans="1:9" ht="18.75">
      <c r="A17" s="6"/>
      <c r="B17" s="7"/>
      <c r="C17" s="24" t="s">
        <v>349</v>
      </c>
      <c r="D17" s="7" t="s">
        <v>421</v>
      </c>
      <c r="E17" s="295"/>
      <c r="F17" s="295"/>
      <c r="G17" s="295">
        <f t="shared" si="1"/>
        <v>0</v>
      </c>
      <c r="H17" s="356">
        <f t="shared" si="0"/>
        <v>0</v>
      </c>
      <c r="I17" s="32"/>
    </row>
    <row r="18" spans="1:9" ht="18.75">
      <c r="A18" s="6"/>
      <c r="B18" s="7"/>
      <c r="C18" s="24" t="s">
        <v>350</v>
      </c>
      <c r="D18" s="7" t="s">
        <v>27</v>
      </c>
      <c r="E18" s="295"/>
      <c r="F18" s="295">
        <v>119937</v>
      </c>
      <c r="G18" s="295">
        <f t="shared" si="1"/>
        <v>-119937</v>
      </c>
      <c r="H18" s="356">
        <f t="shared" si="0"/>
        <v>0</v>
      </c>
      <c r="I18" s="32"/>
    </row>
    <row r="19" spans="1:9" ht="18.75">
      <c r="A19" s="6"/>
      <c r="B19" s="7"/>
      <c r="C19" s="24" t="s">
        <v>351</v>
      </c>
      <c r="D19" s="7" t="s">
        <v>28</v>
      </c>
      <c r="E19" s="295"/>
      <c r="F19" s="295"/>
      <c r="G19" s="295">
        <f t="shared" si="1"/>
        <v>0</v>
      </c>
      <c r="H19" s="356">
        <f t="shared" si="0"/>
        <v>0</v>
      </c>
      <c r="I19" s="32"/>
    </row>
    <row r="20" spans="1:9" ht="18.75">
      <c r="A20" s="6"/>
      <c r="B20" s="7"/>
      <c r="C20" s="24" t="s">
        <v>352</v>
      </c>
      <c r="D20" t="s">
        <v>422</v>
      </c>
      <c r="E20" s="295"/>
      <c r="F20" s="295">
        <v>57785</v>
      </c>
      <c r="G20" s="295">
        <f t="shared" si="1"/>
        <v>-57785</v>
      </c>
      <c r="H20" s="356">
        <f t="shared" si="0"/>
        <v>0</v>
      </c>
      <c r="I20" s="32"/>
    </row>
    <row r="21" spans="1:9" ht="18.75">
      <c r="A21" s="6"/>
      <c r="B21" s="7"/>
      <c r="C21" s="24" t="s">
        <v>353</v>
      </c>
      <c r="D21" s="7" t="s">
        <v>476</v>
      </c>
      <c r="E21" s="295"/>
      <c r="F21" s="295"/>
      <c r="G21" s="295">
        <f t="shared" si="1"/>
        <v>0</v>
      </c>
      <c r="H21" s="356">
        <f t="shared" si="0"/>
        <v>0</v>
      </c>
      <c r="I21" s="32"/>
    </row>
    <row r="22" spans="1:9" ht="18.75">
      <c r="A22" s="6"/>
      <c r="B22" s="7"/>
      <c r="C22" s="24" t="s">
        <v>354</v>
      </c>
      <c r="D22" s="7" t="s">
        <v>477</v>
      </c>
      <c r="E22" s="295"/>
      <c r="F22" s="295">
        <v>24022</v>
      </c>
      <c r="G22" s="295">
        <f t="shared" si="1"/>
        <v>-24022</v>
      </c>
      <c r="H22" s="356">
        <f t="shared" si="0"/>
        <v>0</v>
      </c>
      <c r="I22" s="32"/>
    </row>
    <row r="23" spans="1:9" ht="18.75">
      <c r="A23" s="6"/>
      <c r="B23" s="7"/>
      <c r="C23" s="24" t="s">
        <v>355</v>
      </c>
      <c r="D23" t="s">
        <v>536</v>
      </c>
      <c r="E23" s="295"/>
      <c r="F23" s="295">
        <v>49391</v>
      </c>
      <c r="G23" s="295">
        <f t="shared" si="1"/>
        <v>-49391</v>
      </c>
      <c r="H23" s="356">
        <f t="shared" si="0"/>
        <v>0</v>
      </c>
      <c r="I23" s="32"/>
    </row>
    <row r="24" spans="1:9" ht="18.75">
      <c r="A24" s="6"/>
      <c r="B24" s="7"/>
      <c r="C24" s="24"/>
      <c r="D24" s="7"/>
      <c r="E24" s="295"/>
      <c r="F24" s="295"/>
      <c r="G24" s="295"/>
      <c r="H24" s="356"/>
      <c r="I24" s="32"/>
    </row>
    <row r="25" spans="1:9" ht="18.75">
      <c r="A25" s="29"/>
      <c r="B25" s="7">
        <v>3</v>
      </c>
      <c r="C25" s="9" t="s">
        <v>44</v>
      </c>
      <c r="D25" s="7"/>
      <c r="E25" s="316"/>
      <c r="F25" s="316"/>
      <c r="G25" s="316"/>
      <c r="H25" s="355"/>
      <c r="I25" s="25"/>
    </row>
    <row r="26" spans="1:9" ht="18.75">
      <c r="A26" s="29"/>
      <c r="B26" s="7"/>
      <c r="C26" s="9"/>
      <c r="D26" s="7"/>
      <c r="E26" s="316"/>
      <c r="F26" s="316"/>
      <c r="G26" s="316"/>
      <c r="H26" s="355"/>
      <c r="I26" s="25"/>
    </row>
    <row r="27" spans="1:9" ht="19.5" thickBot="1">
      <c r="A27" s="6"/>
      <c r="B27" s="7">
        <v>3.4</v>
      </c>
      <c r="C27" s="7" t="str">
        <f>+C14</f>
        <v>Seguridad Social y Contribuciones</v>
      </c>
      <c r="E27" s="317">
        <f>SUM(E28:E36)</f>
        <v>99116</v>
      </c>
      <c r="F27" s="317">
        <f>SUM(F28:F36)</f>
        <v>47030</v>
      </c>
      <c r="G27" s="317">
        <f>SUM(G28:G36)</f>
        <v>52086</v>
      </c>
      <c r="H27" s="357">
        <f aca="true" t="shared" si="2" ref="H27:H36">IF(E27=0,0,(F27/E27-1))</f>
        <v>-0.5255054683401268</v>
      </c>
      <c r="I27" s="36"/>
    </row>
    <row r="28" spans="1:9" ht="19.5" thickTop="1">
      <c r="A28" s="6"/>
      <c r="B28" s="7"/>
      <c r="C28" s="24" t="s">
        <v>357</v>
      </c>
      <c r="D28" s="7" t="str">
        <f>+D15</f>
        <v>Impuesto sobre remuneraciones</v>
      </c>
      <c r="E28" s="295">
        <v>32625</v>
      </c>
      <c r="F28" s="295">
        <v>11153</v>
      </c>
      <c r="G28" s="295">
        <f aca="true" t="shared" si="3" ref="G28:G36">+E28-F28</f>
        <v>21472</v>
      </c>
      <c r="H28" s="356">
        <f t="shared" si="2"/>
        <v>-0.6581455938697318</v>
      </c>
      <c r="I28" s="32"/>
    </row>
    <row r="29" spans="1:9" ht="18.75">
      <c r="A29" s="6"/>
      <c r="B29" s="7"/>
      <c r="C29" s="24" t="s">
        <v>358</v>
      </c>
      <c r="D29" s="7" t="str">
        <f aca="true" t="shared" si="4" ref="D29:D36">+D16</f>
        <v>Retención del 10% a personas físicas de honorarios</v>
      </c>
      <c r="E29" s="295"/>
      <c r="F29" s="295"/>
      <c r="G29" s="295">
        <f t="shared" si="3"/>
        <v>0</v>
      </c>
      <c r="H29" s="356">
        <f t="shared" si="2"/>
        <v>0</v>
      </c>
      <c r="I29" s="32"/>
    </row>
    <row r="30" spans="1:9" ht="18.75">
      <c r="A30" s="6"/>
      <c r="B30" s="7"/>
      <c r="C30" s="24" t="s">
        <v>359</v>
      </c>
      <c r="D30" s="7" t="str">
        <f t="shared" si="4"/>
        <v>IVA retenido por honorarios</v>
      </c>
      <c r="E30" s="295"/>
      <c r="F30" s="295"/>
      <c r="G30" s="295">
        <f t="shared" si="3"/>
        <v>0</v>
      </c>
      <c r="H30" s="356">
        <f t="shared" si="2"/>
        <v>0</v>
      </c>
      <c r="I30" s="32"/>
    </row>
    <row r="31" spans="1:9" ht="18.75">
      <c r="A31" s="6"/>
      <c r="B31" s="7"/>
      <c r="C31" s="24" t="s">
        <v>360</v>
      </c>
      <c r="D31" s="7" t="str">
        <f t="shared" si="4"/>
        <v>IMSS</v>
      </c>
      <c r="E31" s="295">
        <v>19887</v>
      </c>
      <c r="F31" s="295">
        <v>17134</v>
      </c>
      <c r="G31" s="295">
        <f t="shared" si="3"/>
        <v>2753</v>
      </c>
      <c r="H31" s="356">
        <f t="shared" si="2"/>
        <v>-0.13843214160004025</v>
      </c>
      <c r="I31" s="32"/>
    </row>
    <row r="32" spans="1:9" ht="18.75">
      <c r="A32" s="6"/>
      <c r="B32" s="7"/>
      <c r="C32" s="24" t="s">
        <v>361</v>
      </c>
      <c r="D32" s="7" t="str">
        <f t="shared" si="4"/>
        <v>ISSSTE</v>
      </c>
      <c r="E32" s="295"/>
      <c r="F32" s="295"/>
      <c r="G32" s="295">
        <f t="shared" si="3"/>
        <v>0</v>
      </c>
      <c r="H32" s="356">
        <f t="shared" si="2"/>
        <v>0</v>
      </c>
      <c r="I32" s="32"/>
    </row>
    <row r="33" spans="1:9" ht="18.75">
      <c r="A33" s="6"/>
      <c r="B33" s="7"/>
      <c r="C33" s="24" t="s">
        <v>362</v>
      </c>
      <c r="D33" s="7" t="str">
        <f t="shared" si="4"/>
        <v>INFONAVIT</v>
      </c>
      <c r="E33" s="295">
        <v>36455</v>
      </c>
      <c r="F33" s="295">
        <v>8255</v>
      </c>
      <c r="G33" s="295">
        <f t="shared" si="3"/>
        <v>28200</v>
      </c>
      <c r="H33" s="356">
        <f t="shared" si="2"/>
        <v>-0.7735564394458923</v>
      </c>
      <c r="I33" s="32"/>
    </row>
    <row r="34" spans="1:9" ht="18.75">
      <c r="A34" s="6"/>
      <c r="B34" s="7"/>
      <c r="C34" s="24" t="s">
        <v>363</v>
      </c>
      <c r="D34" s="7" t="str">
        <f t="shared" si="4"/>
        <v>FOVISSSTE</v>
      </c>
      <c r="E34" s="295"/>
      <c r="F34" s="295"/>
      <c r="G34" s="295">
        <f t="shared" si="3"/>
        <v>0</v>
      </c>
      <c r="H34" s="356">
        <f t="shared" si="2"/>
        <v>0</v>
      </c>
      <c r="I34" s="32"/>
    </row>
    <row r="35" spans="1:9" ht="18.75">
      <c r="A35" s="6"/>
      <c r="B35" s="7"/>
      <c r="C35" s="24" t="s">
        <v>364</v>
      </c>
      <c r="D35" s="7" t="str">
        <f t="shared" si="4"/>
        <v>Sistema de ahorro para el retiro (SAR)</v>
      </c>
      <c r="E35" s="295">
        <v>6890</v>
      </c>
      <c r="F35" s="295">
        <v>3432</v>
      </c>
      <c r="G35" s="295">
        <f t="shared" si="3"/>
        <v>3458</v>
      </c>
      <c r="H35" s="356">
        <f t="shared" si="2"/>
        <v>-0.5018867924528302</v>
      </c>
      <c r="I35" s="32"/>
    </row>
    <row r="36" spans="1:9" ht="18.75">
      <c r="A36" s="6"/>
      <c r="B36" s="7"/>
      <c r="C36" s="24" t="s">
        <v>365</v>
      </c>
      <c r="D36" s="7" t="str">
        <f t="shared" si="4"/>
        <v>Cesantia y Vejez</v>
      </c>
      <c r="E36" s="295">
        <v>3259</v>
      </c>
      <c r="F36" s="295">
        <v>7056</v>
      </c>
      <c r="G36" s="295">
        <f t="shared" si="3"/>
        <v>-3797</v>
      </c>
      <c r="H36" s="356">
        <f t="shared" si="2"/>
        <v>1.1650813132862843</v>
      </c>
      <c r="I36" s="32"/>
    </row>
    <row r="37" spans="1:9" ht="18.75">
      <c r="A37" s="6"/>
      <c r="B37" s="7"/>
      <c r="C37" s="7"/>
      <c r="D37" s="7"/>
      <c r="E37" s="295"/>
      <c r="F37" s="295"/>
      <c r="G37" s="295"/>
      <c r="H37" s="356"/>
      <c r="I37" s="32"/>
    </row>
    <row r="38" spans="1:9" ht="18.75">
      <c r="A38" s="6"/>
      <c r="B38" s="7">
        <v>4</v>
      </c>
      <c r="C38" s="9" t="s">
        <v>45</v>
      </c>
      <c r="D38" s="7"/>
      <c r="E38" s="321"/>
      <c r="F38" s="321"/>
      <c r="G38" s="321"/>
      <c r="H38" s="356"/>
      <c r="I38" s="151"/>
    </row>
    <row r="39" spans="1:9" ht="18.75">
      <c r="A39" s="6"/>
      <c r="B39" s="7"/>
      <c r="C39" s="9"/>
      <c r="E39" s="321"/>
      <c r="F39" s="321"/>
      <c r="G39" s="321"/>
      <c r="H39" s="356"/>
      <c r="I39" s="151"/>
    </row>
    <row r="40" spans="1:9" ht="19.5" thickBot="1">
      <c r="A40" s="6"/>
      <c r="B40" s="7">
        <v>4.4</v>
      </c>
      <c r="C40" s="7" t="str">
        <f>+C27</f>
        <v>Seguridad Social y Contribuciones</v>
      </c>
      <c r="E40" s="317">
        <f>SUM(E41:E49)</f>
        <v>0</v>
      </c>
      <c r="F40" s="317">
        <f>SUM(F41:F49)</f>
        <v>0</v>
      </c>
      <c r="G40" s="317">
        <f>SUM(G41:G49)</f>
        <v>0</v>
      </c>
      <c r="H40" s="357">
        <f aca="true" t="shared" si="5" ref="H40:H49">IF(E40=0,0,(F40/E40-1))</f>
        <v>0</v>
      </c>
      <c r="I40" s="198"/>
    </row>
    <row r="41" spans="1:9" ht="19.5" thickTop="1">
      <c r="A41" s="6"/>
      <c r="B41" s="7"/>
      <c r="C41" s="24" t="s">
        <v>368</v>
      </c>
      <c r="D41" s="7" t="str">
        <f>+D28</f>
        <v>Impuesto sobre remuneraciones</v>
      </c>
      <c r="E41" s="295"/>
      <c r="F41" s="295"/>
      <c r="G41" s="295">
        <f aca="true" t="shared" si="6" ref="G41:G49">+E41-F41</f>
        <v>0</v>
      </c>
      <c r="H41" s="356">
        <f t="shared" si="5"/>
        <v>0</v>
      </c>
      <c r="I41" s="151"/>
    </row>
    <row r="42" spans="1:9" ht="18.75">
      <c r="A42" s="6"/>
      <c r="B42" s="7"/>
      <c r="C42" s="24" t="s">
        <v>369</v>
      </c>
      <c r="D42" s="7" t="str">
        <f aca="true" t="shared" si="7" ref="D42:D49">+D29</f>
        <v>Retención del 10% a personas físicas de honorarios</v>
      </c>
      <c r="E42" s="295"/>
      <c r="F42" s="295"/>
      <c r="G42" s="295">
        <f t="shared" si="6"/>
        <v>0</v>
      </c>
      <c r="H42" s="356">
        <f t="shared" si="5"/>
        <v>0</v>
      </c>
      <c r="I42" s="151"/>
    </row>
    <row r="43" spans="1:9" ht="18.75">
      <c r="A43" s="6"/>
      <c r="B43" s="7"/>
      <c r="C43" s="24" t="s">
        <v>370</v>
      </c>
      <c r="D43" s="7" t="str">
        <f t="shared" si="7"/>
        <v>IVA retenido por honorarios</v>
      </c>
      <c r="E43" s="295"/>
      <c r="F43" s="295"/>
      <c r="G43" s="295">
        <f t="shared" si="6"/>
        <v>0</v>
      </c>
      <c r="H43" s="356">
        <f t="shared" si="5"/>
        <v>0</v>
      </c>
      <c r="I43" s="151"/>
    </row>
    <row r="44" spans="1:9" ht="18.75">
      <c r="A44" s="6"/>
      <c r="B44" s="7"/>
      <c r="C44" s="24" t="s">
        <v>371</v>
      </c>
      <c r="D44" s="7" t="str">
        <f t="shared" si="7"/>
        <v>IMSS</v>
      </c>
      <c r="E44" s="295"/>
      <c r="F44" s="295"/>
      <c r="G44" s="295">
        <f t="shared" si="6"/>
        <v>0</v>
      </c>
      <c r="H44" s="356">
        <f t="shared" si="5"/>
        <v>0</v>
      </c>
      <c r="I44" s="151"/>
    </row>
    <row r="45" spans="1:9" ht="18.75">
      <c r="A45" s="6"/>
      <c r="B45" s="7"/>
      <c r="C45" s="24" t="s">
        <v>372</v>
      </c>
      <c r="D45" s="7" t="str">
        <f t="shared" si="7"/>
        <v>ISSSTE</v>
      </c>
      <c r="E45" s="295"/>
      <c r="F45" s="295"/>
      <c r="G45" s="295">
        <f t="shared" si="6"/>
        <v>0</v>
      </c>
      <c r="H45" s="356">
        <f t="shared" si="5"/>
        <v>0</v>
      </c>
      <c r="I45" s="151"/>
    </row>
    <row r="46" spans="1:9" ht="18.75">
      <c r="A46" s="6"/>
      <c r="B46" s="7"/>
      <c r="C46" s="24" t="s">
        <v>373</v>
      </c>
      <c r="D46" s="7" t="str">
        <f t="shared" si="7"/>
        <v>INFONAVIT</v>
      </c>
      <c r="E46" s="295"/>
      <c r="F46" s="295"/>
      <c r="G46" s="295">
        <f t="shared" si="6"/>
        <v>0</v>
      </c>
      <c r="H46" s="356">
        <f t="shared" si="5"/>
        <v>0</v>
      </c>
      <c r="I46" s="151"/>
    </row>
    <row r="47" spans="1:9" ht="18.75">
      <c r="A47" s="6"/>
      <c r="B47" s="7"/>
      <c r="C47" s="24" t="s">
        <v>374</v>
      </c>
      <c r="D47" s="7" t="str">
        <f t="shared" si="7"/>
        <v>FOVISSSTE</v>
      </c>
      <c r="E47" s="295"/>
      <c r="F47" s="295"/>
      <c r="G47" s="295">
        <f t="shared" si="6"/>
        <v>0</v>
      </c>
      <c r="H47" s="356">
        <f t="shared" si="5"/>
        <v>0</v>
      </c>
      <c r="I47" s="151"/>
    </row>
    <row r="48" spans="1:9" ht="18.75">
      <c r="A48" s="6"/>
      <c r="B48" s="7"/>
      <c r="C48" s="24" t="s">
        <v>375</v>
      </c>
      <c r="D48" s="7" t="str">
        <f t="shared" si="7"/>
        <v>Sistema de ahorro para el retiro (SAR)</v>
      </c>
      <c r="E48" s="295"/>
      <c r="F48" s="295"/>
      <c r="G48" s="295">
        <f t="shared" si="6"/>
        <v>0</v>
      </c>
      <c r="H48" s="356">
        <f t="shared" si="5"/>
        <v>0</v>
      </c>
      <c r="I48" s="151"/>
    </row>
    <row r="49" spans="1:9" ht="19.5" thickBot="1">
      <c r="A49" s="6"/>
      <c r="B49" s="7"/>
      <c r="C49" s="24" t="s">
        <v>376</v>
      </c>
      <c r="D49" s="7" t="str">
        <f t="shared" si="7"/>
        <v>Cesantia y Vejez</v>
      </c>
      <c r="E49" s="317"/>
      <c r="F49" s="317"/>
      <c r="G49" s="317">
        <f t="shared" si="6"/>
        <v>0</v>
      </c>
      <c r="H49" s="357">
        <f t="shared" si="5"/>
        <v>0</v>
      </c>
      <c r="I49" s="36"/>
    </row>
    <row r="50" spans="1:9" ht="19.5" thickTop="1">
      <c r="A50" s="6"/>
      <c r="B50" s="7"/>
      <c r="C50" s="7"/>
      <c r="D50" s="7"/>
      <c r="E50" s="316"/>
      <c r="F50" s="316"/>
      <c r="G50" s="316"/>
      <c r="H50" s="355"/>
      <c r="I50" s="25"/>
    </row>
    <row r="51" spans="1:9" ht="19.5" thickBot="1">
      <c r="A51" s="37"/>
      <c r="B51" s="38"/>
      <c r="C51" s="38"/>
      <c r="D51" s="38"/>
      <c r="E51" s="318"/>
      <c r="F51" s="318"/>
      <c r="G51" s="318"/>
      <c r="H51" s="358"/>
      <c r="I51" s="35"/>
    </row>
    <row r="52" spans="1:9" ht="19.5" thickBot="1">
      <c r="A52" s="39" t="s">
        <v>52</v>
      </c>
      <c r="B52" s="40"/>
      <c r="C52" s="40"/>
      <c r="D52" s="41"/>
      <c r="E52" s="317">
        <f>+E40+E27+E14</f>
        <v>106793</v>
      </c>
      <c r="F52" s="317">
        <f>+F40+F27+F14</f>
        <v>376237</v>
      </c>
      <c r="G52" s="317">
        <f>+G40+G27+G14</f>
        <v>-269444</v>
      </c>
      <c r="H52" s="357">
        <f>IF(E52=0,0,(F52/E52-1))</f>
        <v>2.5230492635285082</v>
      </c>
      <c r="I52" s="36"/>
    </row>
    <row r="53" ht="19.5" thickTop="1">
      <c r="E53" s="23"/>
    </row>
    <row r="54" ht="18.75">
      <c r="E54" s="23"/>
    </row>
    <row r="55" ht="18.75">
      <c r="E55" s="23"/>
    </row>
    <row r="56" ht="18.75">
      <c r="E56" s="23"/>
    </row>
    <row r="57" ht="18.75">
      <c r="E57" s="23"/>
    </row>
    <row r="58" ht="18.75">
      <c r="E58" s="23"/>
    </row>
    <row r="59" ht="18.75">
      <c r="E59" s="23"/>
    </row>
  </sheetData>
  <mergeCells count="5">
    <mergeCell ref="A1:I1"/>
    <mergeCell ref="A2:I2"/>
    <mergeCell ref="G7:H7"/>
    <mergeCell ref="C10:D10"/>
    <mergeCell ref="A4:I4"/>
  </mergeCells>
  <printOptions horizontalCentered="1" verticalCentered="1"/>
  <pageMargins left="0.3937007874015748" right="0.31496062992125984" top="0.5118110236220472" bottom="0.4330708661417323" header="0.4724409448818898" footer="0.17"/>
  <pageSetup fitToHeight="1" fitToWidth="1" horizontalDpi="600" verticalDpi="600" orientation="landscape" scale="61" r:id="rId1"/>
  <headerFooter alignWithMargins="0">
    <oddFooter>&amp;C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60" zoomScaleNormal="60" workbookViewId="0" topLeftCell="A22">
      <selection activeCell="E58" sqref="E58"/>
    </sheetView>
  </sheetViews>
  <sheetFormatPr defaultColWidth="11.5546875" defaultRowHeight="18.75"/>
  <cols>
    <col min="1" max="1" width="8.21484375" style="0" customWidth="1"/>
    <col min="2" max="2" width="6.10546875" style="0" customWidth="1"/>
    <col min="3" max="3" width="10.77734375" style="0" customWidth="1"/>
    <col min="4" max="4" width="41.21484375" style="0" customWidth="1"/>
    <col min="5" max="6" width="15.4453125" style="0" bestFit="1" customWidth="1"/>
    <col min="9" max="9" width="14.10546875" style="0" bestFit="1" customWidth="1"/>
  </cols>
  <sheetData>
    <row r="1" spans="1:9" ht="18.75">
      <c r="A1" s="439" t="str">
        <f>+'Serv. Personales Cont. "C"'!A1:I1</f>
        <v>UNIVERSIDAD AUTONOMA DE SINALOA</v>
      </c>
      <c r="B1" s="439"/>
      <c r="C1" s="439"/>
      <c r="D1" s="439"/>
      <c r="E1" s="439"/>
      <c r="F1" s="439"/>
      <c r="G1" s="439"/>
      <c r="H1" s="439"/>
      <c r="I1" s="439"/>
    </row>
    <row r="2" spans="1:9" ht="18.75">
      <c r="A2" s="438" t="s">
        <v>516</v>
      </c>
      <c r="B2" s="438"/>
      <c r="C2" s="438"/>
      <c r="D2" s="438"/>
      <c r="E2" s="438"/>
      <c r="F2" s="438"/>
      <c r="G2" s="438"/>
      <c r="H2" s="438"/>
      <c r="I2" s="438"/>
    </row>
    <row r="4" spans="1:9" ht="28.5">
      <c r="A4" s="444" t="s">
        <v>487</v>
      </c>
      <c r="B4" s="445"/>
      <c r="C4" s="445"/>
      <c r="D4" s="445"/>
      <c r="E4" s="445"/>
      <c r="F4" s="445"/>
      <c r="G4" s="445"/>
      <c r="H4" s="445"/>
      <c r="I4" s="446"/>
    </row>
    <row r="6" spans="1:4" ht="21">
      <c r="A6" s="2" t="s">
        <v>51</v>
      </c>
      <c r="B6" s="3"/>
      <c r="C6" s="4"/>
      <c r="D6" s="4"/>
    </row>
    <row r="7" spans="1:9" ht="18.75">
      <c r="A7" s="28" t="s">
        <v>515</v>
      </c>
      <c r="B7" s="27"/>
      <c r="C7" s="17"/>
      <c r="D7" s="20"/>
      <c r="E7" s="441"/>
      <c r="F7" s="447"/>
      <c r="G7" s="442" t="s">
        <v>48</v>
      </c>
      <c r="H7" s="443"/>
      <c r="I7" s="73" t="s">
        <v>145</v>
      </c>
    </row>
    <row r="8" spans="1:9" ht="18.75">
      <c r="A8" s="42"/>
      <c r="B8" s="140"/>
      <c r="C8" s="141"/>
      <c r="D8" s="141"/>
      <c r="E8" s="74" t="s">
        <v>183</v>
      </c>
      <c r="F8" s="74" t="s">
        <v>230</v>
      </c>
      <c r="G8" s="73"/>
      <c r="H8" s="71"/>
      <c r="I8" s="74" t="s">
        <v>85</v>
      </c>
    </row>
    <row r="9" spans="1:9" ht="18.75">
      <c r="A9" s="42" t="s">
        <v>50</v>
      </c>
      <c r="B9" s="30"/>
      <c r="C9" s="30"/>
      <c r="D9" s="30"/>
      <c r="E9" s="74" t="s">
        <v>489</v>
      </c>
      <c r="F9" s="74" t="s">
        <v>489</v>
      </c>
      <c r="G9" s="74"/>
      <c r="H9" s="143"/>
      <c r="I9" s="74" t="s">
        <v>146</v>
      </c>
    </row>
    <row r="10" spans="1:9" ht="18.75">
      <c r="A10" s="167" t="s">
        <v>142</v>
      </c>
      <c r="B10" s="168" t="s">
        <v>143</v>
      </c>
      <c r="C10" s="436" t="s">
        <v>144</v>
      </c>
      <c r="D10" s="437"/>
      <c r="E10" s="75" t="s">
        <v>440</v>
      </c>
      <c r="F10" s="75" t="s">
        <v>440</v>
      </c>
      <c r="G10" s="75" t="s">
        <v>49</v>
      </c>
      <c r="H10" s="142" t="s">
        <v>21</v>
      </c>
      <c r="I10" s="75" t="s">
        <v>84</v>
      </c>
    </row>
    <row r="11" spans="1:9" ht="18.75">
      <c r="A11" s="8"/>
      <c r="B11" s="9"/>
      <c r="C11" s="7"/>
      <c r="D11" s="7"/>
      <c r="E11" s="25"/>
      <c r="F11" s="25"/>
      <c r="G11" s="25"/>
      <c r="H11" s="25"/>
      <c r="I11" s="25"/>
    </row>
    <row r="12" spans="1:9" ht="18.75">
      <c r="A12" s="6"/>
      <c r="B12" s="7">
        <v>1</v>
      </c>
      <c r="C12" s="9" t="s">
        <v>43</v>
      </c>
      <c r="D12" s="7"/>
      <c r="E12" s="25"/>
      <c r="F12" s="25"/>
      <c r="G12" s="25"/>
      <c r="H12" s="25"/>
      <c r="I12" s="25"/>
    </row>
    <row r="13" spans="1:9" ht="18.75">
      <c r="A13" s="6"/>
      <c r="B13" s="7"/>
      <c r="C13" s="9"/>
      <c r="D13" s="7"/>
      <c r="E13" s="25"/>
      <c r="F13" s="25"/>
      <c r="G13" s="25"/>
      <c r="H13" s="25"/>
      <c r="I13" s="25"/>
    </row>
    <row r="14" spans="1:9" ht="19.5" thickBot="1">
      <c r="A14" s="6">
        <v>4302</v>
      </c>
      <c r="B14" s="7">
        <v>1.2</v>
      </c>
      <c r="C14" s="7" t="s">
        <v>55</v>
      </c>
      <c r="D14" s="7"/>
      <c r="E14" s="317">
        <f>SUM(E15:E24)</f>
        <v>23642</v>
      </c>
      <c r="F14" s="317">
        <f>SUM(F15:F24)</f>
        <v>47696</v>
      </c>
      <c r="G14" s="317">
        <f aca="true" t="shared" si="0" ref="G14:G24">+E14-F14</f>
        <v>-24054</v>
      </c>
      <c r="H14" s="357">
        <f aca="true" t="shared" si="1" ref="H14:H24">IF(E14=0,0,(F14/E14-1))</f>
        <v>1.0174266136536674</v>
      </c>
      <c r="I14" s="36"/>
    </row>
    <row r="15" spans="1:9" ht="19.5" thickTop="1">
      <c r="A15" s="6"/>
      <c r="B15" s="7"/>
      <c r="C15" s="24" t="s">
        <v>275</v>
      </c>
      <c r="D15" s="7" t="s">
        <v>465</v>
      </c>
      <c r="E15" s="295">
        <v>4890</v>
      </c>
      <c r="F15" s="295">
        <v>15846</v>
      </c>
      <c r="G15" s="295">
        <f t="shared" si="0"/>
        <v>-10956</v>
      </c>
      <c r="H15" s="356">
        <f t="shared" si="1"/>
        <v>2.240490797546012</v>
      </c>
      <c r="I15" s="32"/>
    </row>
    <row r="16" spans="1:9" ht="18.75">
      <c r="A16" s="6"/>
      <c r="B16" s="7"/>
      <c r="C16" s="24" t="s">
        <v>276</v>
      </c>
      <c r="D16" s="7" t="s">
        <v>195</v>
      </c>
      <c r="E16" s="295">
        <v>8232</v>
      </c>
      <c r="F16" s="295">
        <v>12602</v>
      </c>
      <c r="G16" s="295">
        <f t="shared" si="0"/>
        <v>-4370</v>
      </c>
      <c r="H16" s="356">
        <f t="shared" si="1"/>
        <v>0.5308551992225461</v>
      </c>
      <c r="I16" s="32"/>
    </row>
    <row r="17" spans="1:9" ht="18.75">
      <c r="A17" s="6"/>
      <c r="B17" s="7"/>
      <c r="C17" s="24" t="s">
        <v>277</v>
      </c>
      <c r="D17" s="7" t="s">
        <v>196</v>
      </c>
      <c r="E17" s="295">
        <v>38</v>
      </c>
      <c r="F17" s="295">
        <v>4919</v>
      </c>
      <c r="G17" s="295">
        <f t="shared" si="0"/>
        <v>-4881</v>
      </c>
      <c r="H17" s="356">
        <f t="shared" si="1"/>
        <v>128.44736842105263</v>
      </c>
      <c r="I17" s="32"/>
    </row>
    <row r="18" spans="1:9" ht="18.75">
      <c r="A18" s="6"/>
      <c r="B18" s="7"/>
      <c r="C18" s="24" t="s">
        <v>278</v>
      </c>
      <c r="D18" s="7" t="s">
        <v>466</v>
      </c>
      <c r="E18" s="295">
        <v>444</v>
      </c>
      <c r="F18" s="295">
        <v>408</v>
      </c>
      <c r="G18" s="295">
        <f t="shared" si="0"/>
        <v>36</v>
      </c>
      <c r="H18" s="356">
        <f t="shared" si="1"/>
        <v>-0.08108108108108103</v>
      </c>
      <c r="I18" s="32"/>
    </row>
    <row r="19" spans="1:9" ht="18.75">
      <c r="A19" s="6"/>
      <c r="B19" s="7"/>
      <c r="C19" s="24" t="s">
        <v>279</v>
      </c>
      <c r="D19" s="7" t="s">
        <v>197</v>
      </c>
      <c r="E19" s="295">
        <v>4610</v>
      </c>
      <c r="F19" s="295">
        <v>6195</v>
      </c>
      <c r="G19" s="295">
        <f t="shared" si="0"/>
        <v>-1585</v>
      </c>
      <c r="H19" s="356">
        <f t="shared" si="1"/>
        <v>0.3438177874186552</v>
      </c>
      <c r="I19" s="32"/>
    </row>
    <row r="20" spans="1:9" ht="18.75">
      <c r="A20" s="6"/>
      <c r="B20" s="7"/>
      <c r="C20" s="24" t="s">
        <v>280</v>
      </c>
      <c r="D20" s="7" t="s">
        <v>198</v>
      </c>
      <c r="E20" s="295">
        <v>293</v>
      </c>
      <c r="F20" s="295">
        <v>4166</v>
      </c>
      <c r="G20" s="295">
        <f t="shared" si="0"/>
        <v>-3873</v>
      </c>
      <c r="H20" s="356">
        <f t="shared" si="1"/>
        <v>13.218430034129693</v>
      </c>
      <c r="I20" s="32"/>
    </row>
    <row r="21" spans="1:9" ht="18.75">
      <c r="A21" s="6"/>
      <c r="B21" s="7"/>
      <c r="C21" s="24" t="s">
        <v>281</v>
      </c>
      <c r="D21" s="7" t="s">
        <v>467</v>
      </c>
      <c r="E21" s="295">
        <v>1963</v>
      </c>
      <c r="F21" s="295">
        <v>3283</v>
      </c>
      <c r="G21" s="295">
        <f t="shared" si="0"/>
        <v>-1320</v>
      </c>
      <c r="H21" s="356">
        <f t="shared" si="1"/>
        <v>0.6724401426388182</v>
      </c>
      <c r="I21" s="32"/>
    </row>
    <row r="22" spans="1:9" ht="18.75">
      <c r="A22" s="6"/>
      <c r="B22" s="7"/>
      <c r="C22" s="24" t="s">
        <v>282</v>
      </c>
      <c r="D22" s="7" t="s">
        <v>199</v>
      </c>
      <c r="E22" s="295">
        <v>967</v>
      </c>
      <c r="F22" s="295"/>
      <c r="G22" s="295">
        <f t="shared" si="0"/>
        <v>967</v>
      </c>
      <c r="H22" s="356">
        <f t="shared" si="1"/>
        <v>-1</v>
      </c>
      <c r="I22" s="32"/>
    </row>
    <row r="23" spans="1:9" ht="18.75">
      <c r="A23" s="6"/>
      <c r="B23" s="7"/>
      <c r="C23" s="24" t="s">
        <v>283</v>
      </c>
      <c r="D23" s="7" t="s">
        <v>200</v>
      </c>
      <c r="E23" s="295"/>
      <c r="F23" s="295">
        <v>277</v>
      </c>
      <c r="G23" s="295">
        <f t="shared" si="0"/>
        <v>-277</v>
      </c>
      <c r="H23" s="356">
        <f t="shared" si="1"/>
        <v>0</v>
      </c>
      <c r="I23" s="32"/>
    </row>
    <row r="24" spans="1:9" ht="18.75">
      <c r="A24" s="6"/>
      <c r="B24" s="7"/>
      <c r="C24" s="24" t="s">
        <v>301</v>
      </c>
      <c r="D24" s="7" t="s">
        <v>500</v>
      </c>
      <c r="E24" s="295">
        <v>2205</v>
      </c>
      <c r="F24" s="295"/>
      <c r="G24" s="295">
        <f t="shared" si="0"/>
        <v>2205</v>
      </c>
      <c r="H24" s="356">
        <f t="shared" si="1"/>
        <v>-1</v>
      </c>
      <c r="I24" s="32"/>
    </row>
    <row r="25" spans="1:9" ht="18.75">
      <c r="A25" s="6"/>
      <c r="B25" s="7"/>
      <c r="C25" s="24"/>
      <c r="D25" s="7"/>
      <c r="E25" s="295"/>
      <c r="F25" s="295"/>
      <c r="G25" s="295"/>
      <c r="H25" s="356"/>
      <c r="I25" s="32"/>
    </row>
    <row r="26" spans="1:9" ht="18.75">
      <c r="A26" s="29"/>
      <c r="B26" s="7">
        <v>3</v>
      </c>
      <c r="C26" s="9" t="s">
        <v>44</v>
      </c>
      <c r="D26" s="197"/>
      <c r="E26" s="316"/>
      <c r="F26" s="316"/>
      <c r="G26" s="316"/>
      <c r="H26" s="355"/>
      <c r="I26" s="25"/>
    </row>
    <row r="27" spans="1:9" ht="18.75">
      <c r="A27" s="29"/>
      <c r="B27" s="7"/>
      <c r="C27" s="9"/>
      <c r="D27" s="197"/>
      <c r="E27" s="316"/>
      <c r="F27" s="316"/>
      <c r="G27" s="316"/>
      <c r="H27" s="355"/>
      <c r="I27" s="25"/>
    </row>
    <row r="28" spans="1:9" ht="19.5" thickBot="1">
      <c r="A28" s="6"/>
      <c r="B28" s="7">
        <v>3.2</v>
      </c>
      <c r="C28" s="7" t="s">
        <v>55</v>
      </c>
      <c r="D28" s="7"/>
      <c r="E28" s="317">
        <f>SUM(E29:E38)</f>
        <v>8110</v>
      </c>
      <c r="F28" s="317">
        <f>SUM(F29:F38)</f>
        <v>6814</v>
      </c>
      <c r="G28" s="317">
        <f aca="true" t="shared" si="2" ref="G28:G38">+E28-F28</f>
        <v>1296</v>
      </c>
      <c r="H28" s="357">
        <f aca="true" t="shared" si="3" ref="H28:H38">IF(E28=0,0,(F28/E28-1))</f>
        <v>-0.15980271270036994</v>
      </c>
      <c r="I28" s="36"/>
    </row>
    <row r="29" spans="1:9" ht="19.5" thickTop="1">
      <c r="A29" s="6"/>
      <c r="B29" s="7"/>
      <c r="C29" s="7" t="s">
        <v>284</v>
      </c>
      <c r="D29" s="7" t="str">
        <f>+D15</f>
        <v>Materiales y Útiles de Administración</v>
      </c>
      <c r="E29" s="295">
        <v>1740</v>
      </c>
      <c r="F29" s="295">
        <v>2264</v>
      </c>
      <c r="G29" s="295">
        <f t="shared" si="2"/>
        <v>-524</v>
      </c>
      <c r="H29" s="356">
        <f t="shared" si="3"/>
        <v>0.30114942528735633</v>
      </c>
      <c r="I29" s="32"/>
    </row>
    <row r="30" spans="1:9" ht="18.75">
      <c r="A30" s="6"/>
      <c r="B30" s="7"/>
      <c r="C30" s="7" t="s">
        <v>285</v>
      </c>
      <c r="D30" s="7" t="str">
        <f aca="true" t="shared" si="4" ref="D30:D38">+D16</f>
        <v>Alimentos y Utensilios</v>
      </c>
      <c r="E30" s="295">
        <v>2946</v>
      </c>
      <c r="F30" s="295">
        <v>1800</v>
      </c>
      <c r="G30" s="295">
        <f t="shared" si="2"/>
        <v>1146</v>
      </c>
      <c r="H30" s="356">
        <f t="shared" si="3"/>
        <v>-0.38900203665987776</v>
      </c>
      <c r="I30" s="32"/>
    </row>
    <row r="31" spans="1:9" ht="18.75">
      <c r="A31" s="6"/>
      <c r="B31" s="7"/>
      <c r="C31" s="7" t="s">
        <v>286</v>
      </c>
      <c r="D31" s="7" t="str">
        <f t="shared" si="4"/>
        <v>Materias Primas y de Producción</v>
      </c>
      <c r="E31" s="295">
        <v>15</v>
      </c>
      <c r="F31" s="295">
        <v>703</v>
      </c>
      <c r="G31" s="295">
        <f t="shared" si="2"/>
        <v>-688</v>
      </c>
      <c r="H31" s="356">
        <f t="shared" si="3"/>
        <v>45.86666666666667</v>
      </c>
      <c r="I31" s="32"/>
    </row>
    <row r="32" spans="1:9" ht="18.75">
      <c r="A32" s="6"/>
      <c r="B32" s="7"/>
      <c r="C32" s="7" t="s">
        <v>287</v>
      </c>
      <c r="D32" s="7" t="str">
        <f t="shared" si="4"/>
        <v>Productos Químicos, Farm., Laboratorio</v>
      </c>
      <c r="E32" s="295">
        <v>155</v>
      </c>
      <c r="F32" s="295">
        <v>58</v>
      </c>
      <c r="G32" s="295">
        <f t="shared" si="2"/>
        <v>97</v>
      </c>
      <c r="H32" s="356">
        <f t="shared" si="3"/>
        <v>-0.6258064516129032</v>
      </c>
      <c r="I32" s="32"/>
    </row>
    <row r="33" spans="1:9" ht="18.75">
      <c r="A33" s="6"/>
      <c r="B33" s="7"/>
      <c r="C33" s="7" t="s">
        <v>288</v>
      </c>
      <c r="D33" s="7" t="str">
        <f t="shared" si="4"/>
        <v>Combustibles y Lubricantes</v>
      </c>
      <c r="E33" s="295">
        <v>1635</v>
      </c>
      <c r="F33" s="295">
        <v>885</v>
      </c>
      <c r="G33" s="295">
        <f t="shared" si="2"/>
        <v>750</v>
      </c>
      <c r="H33" s="356">
        <f t="shared" si="3"/>
        <v>-0.45871559633027525</v>
      </c>
      <c r="I33" s="32"/>
    </row>
    <row r="34" spans="1:9" ht="18.75">
      <c r="A34" s="6"/>
      <c r="B34" s="7"/>
      <c r="C34" s="7" t="s">
        <v>289</v>
      </c>
      <c r="D34" s="7" t="str">
        <f t="shared" si="4"/>
        <v>Materiales de Construcción</v>
      </c>
      <c r="E34" s="295">
        <v>106</v>
      </c>
      <c r="F34" s="295">
        <v>595</v>
      </c>
      <c r="G34" s="295">
        <f t="shared" si="2"/>
        <v>-489</v>
      </c>
      <c r="H34" s="356">
        <f t="shared" si="3"/>
        <v>4.613207547169812</v>
      </c>
      <c r="I34" s="32"/>
    </row>
    <row r="35" spans="1:9" ht="18.75">
      <c r="A35" s="6"/>
      <c r="B35" s="7"/>
      <c r="C35" s="7" t="s">
        <v>290</v>
      </c>
      <c r="D35" s="7" t="str">
        <f t="shared" si="4"/>
        <v>Vestuario, Blancos, Protecc, Deportivos</v>
      </c>
      <c r="E35" s="295">
        <v>703</v>
      </c>
      <c r="F35" s="295">
        <v>469</v>
      </c>
      <c r="G35" s="295">
        <f t="shared" si="2"/>
        <v>234</v>
      </c>
      <c r="H35" s="356">
        <f t="shared" si="3"/>
        <v>-0.3328591749644382</v>
      </c>
      <c r="I35" s="32"/>
    </row>
    <row r="36" spans="1:9" ht="18.75">
      <c r="A36" s="6"/>
      <c r="B36" s="7"/>
      <c r="C36" s="7" t="s">
        <v>291</v>
      </c>
      <c r="D36" s="7" t="str">
        <f t="shared" si="4"/>
        <v>Mercancías Diversas</v>
      </c>
      <c r="E36" s="295">
        <v>348</v>
      </c>
      <c r="F36" s="295"/>
      <c r="G36" s="295">
        <f t="shared" si="2"/>
        <v>348</v>
      </c>
      <c r="H36" s="356">
        <f t="shared" si="3"/>
        <v>-1</v>
      </c>
      <c r="I36" s="32"/>
    </row>
    <row r="37" spans="1:9" ht="18.75">
      <c r="A37" s="6"/>
      <c r="B37" s="7"/>
      <c r="C37" s="7" t="s">
        <v>292</v>
      </c>
      <c r="D37" s="7" t="str">
        <f t="shared" si="4"/>
        <v>Acervo Bibliotecario</v>
      </c>
      <c r="E37" s="295"/>
      <c r="F37" s="295">
        <v>40</v>
      </c>
      <c r="G37" s="295">
        <f t="shared" si="2"/>
        <v>-40</v>
      </c>
      <c r="H37" s="356">
        <f t="shared" si="3"/>
        <v>0</v>
      </c>
      <c r="I37" s="32"/>
    </row>
    <row r="38" spans="1:9" ht="18.75">
      <c r="A38" s="6"/>
      <c r="B38" s="7"/>
      <c r="C38" s="7" t="s">
        <v>302</v>
      </c>
      <c r="D38" s="7" t="str">
        <f t="shared" si="4"/>
        <v>Otros Gastos de Operación</v>
      </c>
      <c r="E38" s="295">
        <v>462</v>
      </c>
      <c r="F38" s="295"/>
      <c r="G38" s="295">
        <f t="shared" si="2"/>
        <v>462</v>
      </c>
      <c r="H38" s="356">
        <f t="shared" si="3"/>
        <v>-1</v>
      </c>
      <c r="I38" s="32"/>
    </row>
    <row r="39" spans="1:9" ht="18.75">
      <c r="A39" s="6"/>
      <c r="B39" s="7"/>
      <c r="C39" s="7"/>
      <c r="D39" s="7"/>
      <c r="E39" s="295"/>
      <c r="F39" s="295"/>
      <c r="G39" s="295"/>
      <c r="H39" s="356"/>
      <c r="I39" s="32"/>
    </row>
    <row r="40" spans="1:9" ht="18.75">
      <c r="A40" s="6"/>
      <c r="B40" s="7">
        <v>4</v>
      </c>
      <c r="C40" s="9" t="s">
        <v>45</v>
      </c>
      <c r="D40" s="7"/>
      <c r="E40" s="316"/>
      <c r="F40" s="316"/>
      <c r="G40" s="316"/>
      <c r="H40" s="355"/>
      <c r="I40" s="25"/>
    </row>
    <row r="41" spans="1:9" ht="18.75">
      <c r="A41" s="6"/>
      <c r="B41" s="7"/>
      <c r="C41" s="9"/>
      <c r="D41" s="7"/>
      <c r="E41" s="316"/>
      <c r="F41" s="316"/>
      <c r="G41" s="316"/>
      <c r="H41" s="355"/>
      <c r="I41" s="25"/>
    </row>
    <row r="42" spans="1:9" ht="19.5" thickBot="1">
      <c r="A42" s="6"/>
      <c r="B42" s="7">
        <v>4.1</v>
      </c>
      <c r="C42" s="7" t="s">
        <v>55</v>
      </c>
      <c r="D42" s="7"/>
      <c r="E42" s="317">
        <f>SUM(E43:E52)</f>
        <v>23653</v>
      </c>
      <c r="F42" s="317">
        <f>SUM(F43:F52)</f>
        <v>20101</v>
      </c>
      <c r="G42" s="317">
        <f aca="true" t="shared" si="5" ref="G42:G52">+E42-F42</f>
        <v>3552</v>
      </c>
      <c r="H42" s="357">
        <f aca="true" t="shared" si="6" ref="H42:H52">IF(E42=0,0,(F42/E42-1))</f>
        <v>-0.15017122563733987</v>
      </c>
      <c r="I42" s="36"/>
    </row>
    <row r="43" spans="1:9" ht="19.5" thickTop="1">
      <c r="A43" s="6"/>
      <c r="B43" s="7"/>
      <c r="C43" s="7" t="s">
        <v>244</v>
      </c>
      <c r="D43" s="7" t="str">
        <f>+D29</f>
        <v>Materiales y Útiles de Administración</v>
      </c>
      <c r="E43" s="295">
        <v>2538</v>
      </c>
      <c r="F43" s="295">
        <v>8115</v>
      </c>
      <c r="G43" s="295">
        <f t="shared" si="5"/>
        <v>-5577</v>
      </c>
      <c r="H43" s="356">
        <f t="shared" si="6"/>
        <v>2.1973995271867612</v>
      </c>
      <c r="I43" s="32"/>
    </row>
    <row r="44" spans="1:9" ht="18.75">
      <c r="A44" s="6"/>
      <c r="B44" s="7"/>
      <c r="C44" s="7" t="s">
        <v>262</v>
      </c>
      <c r="D44" s="7" t="str">
        <f aca="true" t="shared" si="7" ref="D44:D52">+D30</f>
        <v>Alimentos y Utensilios</v>
      </c>
      <c r="E44" s="295"/>
      <c r="F44" s="295">
        <v>20</v>
      </c>
      <c r="G44" s="295">
        <f t="shared" si="5"/>
        <v>-20</v>
      </c>
      <c r="H44" s="356">
        <f t="shared" si="6"/>
        <v>0</v>
      </c>
      <c r="I44" s="32"/>
    </row>
    <row r="45" spans="1:9" ht="18.75">
      <c r="A45" s="6"/>
      <c r="B45" s="7"/>
      <c r="C45" s="7" t="s">
        <v>293</v>
      </c>
      <c r="D45" s="7" t="str">
        <f t="shared" si="7"/>
        <v>Materias Primas y de Producción</v>
      </c>
      <c r="E45" s="295"/>
      <c r="F45" s="295">
        <v>1969</v>
      </c>
      <c r="G45" s="295">
        <f t="shared" si="5"/>
        <v>-1969</v>
      </c>
      <c r="H45" s="356">
        <f t="shared" si="6"/>
        <v>0</v>
      </c>
      <c r="I45" s="32"/>
    </row>
    <row r="46" spans="1:9" ht="18.75">
      <c r="A46" s="6"/>
      <c r="B46" s="7"/>
      <c r="C46" s="7" t="s">
        <v>294</v>
      </c>
      <c r="D46" s="7" t="str">
        <f t="shared" si="7"/>
        <v>Productos Químicos, Farm., Laboratorio</v>
      </c>
      <c r="E46" s="295">
        <v>3907</v>
      </c>
      <c r="F46" s="295">
        <v>3335</v>
      </c>
      <c r="G46" s="295">
        <f t="shared" si="5"/>
        <v>572</v>
      </c>
      <c r="H46" s="356">
        <f t="shared" si="6"/>
        <v>-0.14640389045303304</v>
      </c>
      <c r="I46" s="32"/>
    </row>
    <row r="47" spans="1:9" ht="18.75">
      <c r="A47" s="6"/>
      <c r="B47" s="7"/>
      <c r="C47" s="7" t="s">
        <v>295</v>
      </c>
      <c r="D47" s="7" t="str">
        <f t="shared" si="7"/>
        <v>Combustibles y Lubricantes</v>
      </c>
      <c r="E47" s="295">
        <v>2541</v>
      </c>
      <c r="F47" s="295">
        <v>3633</v>
      </c>
      <c r="G47" s="295">
        <f t="shared" si="5"/>
        <v>-1092</v>
      </c>
      <c r="H47" s="356">
        <f t="shared" si="6"/>
        <v>0.4297520661157024</v>
      </c>
      <c r="I47" s="32"/>
    </row>
    <row r="48" spans="1:9" ht="18.75">
      <c r="A48" s="6"/>
      <c r="B48" s="7"/>
      <c r="C48" s="7" t="s">
        <v>296</v>
      </c>
      <c r="D48" s="7" t="str">
        <f t="shared" si="7"/>
        <v>Materiales de Construcción</v>
      </c>
      <c r="E48" s="295"/>
      <c r="F48" s="295">
        <v>635</v>
      </c>
      <c r="G48" s="295">
        <f t="shared" si="5"/>
        <v>-635</v>
      </c>
      <c r="H48" s="356">
        <f t="shared" si="6"/>
        <v>0</v>
      </c>
      <c r="I48" s="32"/>
    </row>
    <row r="49" spans="1:9" ht="18.75">
      <c r="A49" s="6"/>
      <c r="B49" s="7"/>
      <c r="C49" s="7" t="s">
        <v>297</v>
      </c>
      <c r="D49" s="7" t="str">
        <f t="shared" si="7"/>
        <v>Vestuario, Blancos, Protecc, Deportivos</v>
      </c>
      <c r="E49" s="295"/>
      <c r="F49" s="295">
        <v>1680</v>
      </c>
      <c r="G49" s="295">
        <f t="shared" si="5"/>
        <v>-1680</v>
      </c>
      <c r="H49" s="356">
        <f t="shared" si="6"/>
        <v>0</v>
      </c>
      <c r="I49" s="32"/>
    </row>
    <row r="50" spans="1:9" ht="18.75">
      <c r="A50" s="6"/>
      <c r="B50" s="7"/>
      <c r="C50" s="7" t="s">
        <v>298</v>
      </c>
      <c r="D50" s="7" t="str">
        <f t="shared" si="7"/>
        <v>Mercancías Diversas</v>
      </c>
      <c r="E50" s="295">
        <v>14667</v>
      </c>
      <c r="F50" s="295"/>
      <c r="G50" s="295">
        <f t="shared" si="5"/>
        <v>14667</v>
      </c>
      <c r="H50" s="356">
        <f t="shared" si="6"/>
        <v>-1</v>
      </c>
      <c r="I50" s="32"/>
    </row>
    <row r="51" spans="1:9" ht="18.75">
      <c r="A51" s="6"/>
      <c r="B51" s="7"/>
      <c r="C51" s="7" t="s">
        <v>299</v>
      </c>
      <c r="D51" s="7" t="str">
        <f t="shared" si="7"/>
        <v>Acervo Bibliotecario</v>
      </c>
      <c r="E51" s="295"/>
      <c r="F51" s="295">
        <v>714</v>
      </c>
      <c r="G51" s="295">
        <f t="shared" si="5"/>
        <v>-714</v>
      </c>
      <c r="H51" s="356">
        <f t="shared" si="6"/>
        <v>0</v>
      </c>
      <c r="I51" s="32"/>
    </row>
    <row r="52" spans="1:9" ht="18.75">
      <c r="A52" s="6"/>
      <c r="B52" s="7"/>
      <c r="C52" s="7" t="s">
        <v>303</v>
      </c>
      <c r="D52" s="7" t="str">
        <f t="shared" si="7"/>
        <v>Otros Gastos de Operación</v>
      </c>
      <c r="E52" s="295"/>
      <c r="F52" s="295"/>
      <c r="G52" s="295">
        <f t="shared" si="5"/>
        <v>0</v>
      </c>
      <c r="H52" s="356">
        <f t="shared" si="6"/>
        <v>0</v>
      </c>
      <c r="I52" s="32"/>
    </row>
    <row r="53" spans="1:9" ht="19.5" thickBot="1">
      <c r="A53" s="6"/>
      <c r="B53" s="7"/>
      <c r="C53" s="7"/>
      <c r="D53" s="7"/>
      <c r="E53" s="295"/>
      <c r="F53" s="295"/>
      <c r="G53" s="295"/>
      <c r="H53" s="356"/>
      <c r="I53" s="32"/>
    </row>
    <row r="54" spans="1:9" ht="19.5" thickBot="1">
      <c r="A54" s="39" t="s">
        <v>52</v>
      </c>
      <c r="B54" s="40"/>
      <c r="C54" s="40"/>
      <c r="D54" s="41"/>
      <c r="E54" s="320">
        <f>+E42+E28+E14</f>
        <v>55405</v>
      </c>
      <c r="F54" s="320">
        <f>+F42+F28+F14</f>
        <v>74611</v>
      </c>
      <c r="G54" s="320">
        <f>+G42+G28+G14</f>
        <v>-19206</v>
      </c>
      <c r="H54" s="361">
        <f>IF(E54=0,0,(F54/E54-1))</f>
        <v>0.34664741449327674</v>
      </c>
      <c r="I54" s="211"/>
    </row>
    <row r="55" ht="19.5" thickTop="1"/>
  </sheetData>
  <mergeCells count="6">
    <mergeCell ref="C10:D10"/>
    <mergeCell ref="A4:I4"/>
    <mergeCell ref="A1:I1"/>
    <mergeCell ref="A2:I2"/>
    <mergeCell ref="E7:F7"/>
    <mergeCell ref="G7:H7"/>
  </mergeCells>
  <printOptions horizontalCentered="1" verticalCentered="1"/>
  <pageMargins left="0.21" right="0.27" top="0.37" bottom="0.41" header="0.28" footer="0.22"/>
  <pageSetup fitToHeight="1" fitToWidth="1" horizontalDpi="600" verticalDpi="600" orientation="landscape" scale="60" r:id="rId1"/>
  <headerFooter alignWithMargins="0">
    <oddFooter>&amp;C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50" zoomScaleNormal="50" workbookViewId="0" topLeftCell="A1">
      <selection activeCell="J1" sqref="J1"/>
    </sheetView>
  </sheetViews>
  <sheetFormatPr defaultColWidth="11.5546875" defaultRowHeight="18.75"/>
  <cols>
    <col min="1" max="1" width="9.10546875" style="0" customWidth="1"/>
    <col min="2" max="2" width="7.21484375" style="0" bestFit="1" customWidth="1"/>
    <col min="3" max="3" width="10.77734375" style="0" customWidth="1"/>
    <col min="4" max="4" width="39.88671875" style="0" bestFit="1" customWidth="1"/>
    <col min="5" max="6" width="15.4453125" style="0" bestFit="1" customWidth="1"/>
    <col min="9" max="9" width="14.10546875" style="0" bestFit="1" customWidth="1"/>
  </cols>
  <sheetData>
    <row r="1" spans="1:9" ht="18.75">
      <c r="A1" s="439" t="str">
        <f>+'Materiales y Sumnistros "E"'!A1:I1</f>
        <v>UNIVERSIDAD AUTONOMA DE SINALOA</v>
      </c>
      <c r="B1" s="439"/>
      <c r="C1" s="439"/>
      <c r="D1" s="439"/>
      <c r="E1" s="439"/>
      <c r="F1" s="439"/>
      <c r="G1" s="439"/>
      <c r="H1" s="439"/>
      <c r="I1" s="439"/>
    </row>
    <row r="2" spans="1:9" ht="18.75">
      <c r="A2" s="438" t="s">
        <v>516</v>
      </c>
      <c r="B2" s="438"/>
      <c r="C2" s="438"/>
      <c r="D2" s="438"/>
      <c r="E2" s="438"/>
      <c r="F2" s="438"/>
      <c r="G2" s="438"/>
      <c r="H2" s="438"/>
      <c r="I2" s="438"/>
    </row>
    <row r="4" spans="1:9" ht="28.5">
      <c r="A4" s="444" t="s">
        <v>488</v>
      </c>
      <c r="B4" s="445"/>
      <c r="C4" s="445"/>
      <c r="D4" s="445"/>
      <c r="E4" s="445"/>
      <c r="F4" s="445"/>
      <c r="G4" s="445"/>
      <c r="H4" s="445"/>
      <c r="I4" s="446"/>
    </row>
    <row r="6" spans="1:4" ht="21">
      <c r="A6" s="2" t="s">
        <v>51</v>
      </c>
      <c r="B6" s="3"/>
      <c r="C6" s="4"/>
      <c r="D6" s="4"/>
    </row>
    <row r="7" spans="1:9" ht="18.75">
      <c r="A7" s="28" t="s">
        <v>515</v>
      </c>
      <c r="B7" s="27"/>
      <c r="C7" s="17"/>
      <c r="D7" s="20"/>
      <c r="E7" s="268"/>
      <c r="F7" s="269"/>
      <c r="G7" s="442" t="s">
        <v>48</v>
      </c>
      <c r="H7" s="443"/>
      <c r="I7" s="73" t="s">
        <v>145</v>
      </c>
    </row>
    <row r="8" spans="1:9" ht="18.75">
      <c r="A8" s="42"/>
      <c r="B8" s="140"/>
      <c r="C8" s="141"/>
      <c r="D8" s="141"/>
      <c r="E8" s="74" t="s">
        <v>183</v>
      </c>
      <c r="F8" s="74" t="s">
        <v>230</v>
      </c>
      <c r="G8" s="73"/>
      <c r="H8" s="71"/>
      <c r="I8" s="74" t="s">
        <v>85</v>
      </c>
    </row>
    <row r="9" spans="1:9" ht="18.75">
      <c r="A9" s="42" t="s">
        <v>50</v>
      </c>
      <c r="B9" s="30"/>
      <c r="C9" s="30"/>
      <c r="D9" s="30"/>
      <c r="E9" s="74" t="s">
        <v>489</v>
      </c>
      <c r="F9" s="74" t="s">
        <v>489</v>
      </c>
      <c r="G9" s="74"/>
      <c r="H9" s="143"/>
      <c r="I9" s="74" t="s">
        <v>146</v>
      </c>
    </row>
    <row r="10" spans="1:9" ht="18.75">
      <c r="A10" s="167" t="s">
        <v>142</v>
      </c>
      <c r="B10" s="168" t="s">
        <v>143</v>
      </c>
      <c r="C10" s="436" t="s">
        <v>144</v>
      </c>
      <c r="D10" s="448"/>
      <c r="E10" s="75" t="s">
        <v>440</v>
      </c>
      <c r="F10" s="75" t="s">
        <v>440</v>
      </c>
      <c r="G10" s="75" t="s">
        <v>49</v>
      </c>
      <c r="H10" s="142" t="s">
        <v>21</v>
      </c>
      <c r="I10" s="75" t="s">
        <v>84</v>
      </c>
    </row>
    <row r="11" spans="1:9" ht="18.75">
      <c r="A11" s="8"/>
      <c r="B11" s="9"/>
      <c r="C11" s="7"/>
      <c r="D11" s="7"/>
      <c r="E11" s="25"/>
      <c r="F11" s="25"/>
      <c r="G11" s="25"/>
      <c r="H11" s="25"/>
      <c r="I11" s="25"/>
    </row>
    <row r="12" spans="1:9" ht="18.75">
      <c r="A12" s="6"/>
      <c r="B12" s="7">
        <v>1</v>
      </c>
      <c r="C12" s="9" t="s">
        <v>43</v>
      </c>
      <c r="D12" s="7"/>
      <c r="E12" s="25"/>
      <c r="F12" s="25"/>
      <c r="G12" s="25"/>
      <c r="H12" s="25"/>
      <c r="I12" s="25"/>
    </row>
    <row r="13" spans="1:9" ht="18.75">
      <c r="A13" s="6"/>
      <c r="B13" s="7"/>
      <c r="C13" s="9"/>
      <c r="D13" s="7"/>
      <c r="E13" s="25"/>
      <c r="F13" s="25"/>
      <c r="G13" s="25"/>
      <c r="H13" s="25"/>
      <c r="I13" s="25"/>
    </row>
    <row r="14" spans="1:9" ht="19.5" thickBot="1">
      <c r="A14" s="6">
        <v>4303</v>
      </c>
      <c r="B14" s="7">
        <v>1.3</v>
      </c>
      <c r="C14" s="7" t="s">
        <v>42</v>
      </c>
      <c r="E14" s="319">
        <f>SUM(E15:E28)</f>
        <v>96846</v>
      </c>
      <c r="F14" s="319">
        <f>SUM(F15:F28)</f>
        <v>185456</v>
      </c>
      <c r="G14" s="319">
        <f aca="true" t="shared" si="0" ref="G14:G27">+E14-F14</f>
        <v>-88610</v>
      </c>
      <c r="H14" s="349">
        <f aca="true" t="shared" si="1" ref="H14:H27">IF(E14=0,0,(F14/E14-1))</f>
        <v>0.9149577680028085</v>
      </c>
      <c r="I14" s="182"/>
    </row>
    <row r="15" spans="1:9" ht="19.5" thickTop="1">
      <c r="A15" s="6"/>
      <c r="B15" s="7"/>
      <c r="C15" s="24" t="s">
        <v>304</v>
      </c>
      <c r="D15" s="7" t="s">
        <v>201</v>
      </c>
      <c r="E15" s="298">
        <v>22730</v>
      </c>
      <c r="F15" s="298">
        <v>36258</v>
      </c>
      <c r="G15" s="298">
        <f t="shared" si="0"/>
        <v>-13528</v>
      </c>
      <c r="H15" s="359">
        <f t="shared" si="1"/>
        <v>0.5951605807303124</v>
      </c>
      <c r="I15" s="179"/>
    </row>
    <row r="16" spans="1:9" ht="18.75">
      <c r="A16" s="6"/>
      <c r="B16" s="7"/>
      <c r="C16" s="24" t="s">
        <v>305</v>
      </c>
      <c r="D16" s="7" t="s">
        <v>202</v>
      </c>
      <c r="E16" s="298">
        <v>1230</v>
      </c>
      <c r="F16" s="298">
        <v>1800</v>
      </c>
      <c r="G16" s="298">
        <f t="shared" si="0"/>
        <v>-570</v>
      </c>
      <c r="H16" s="359">
        <f t="shared" si="1"/>
        <v>0.46341463414634143</v>
      </c>
      <c r="I16" s="179"/>
    </row>
    <row r="17" spans="1:9" ht="18.75">
      <c r="A17" s="6"/>
      <c r="B17" s="7"/>
      <c r="C17" s="24" t="s">
        <v>306</v>
      </c>
      <c r="D17" s="7" t="s">
        <v>468</v>
      </c>
      <c r="E17" s="298">
        <v>1511</v>
      </c>
      <c r="F17" s="298">
        <v>36278</v>
      </c>
      <c r="G17" s="298">
        <f t="shared" si="0"/>
        <v>-34767</v>
      </c>
      <c r="H17" s="359">
        <f t="shared" si="1"/>
        <v>23.00926538716082</v>
      </c>
      <c r="I17" s="179"/>
    </row>
    <row r="18" spans="1:9" ht="18.75">
      <c r="A18" s="6"/>
      <c r="B18" s="7"/>
      <c r="C18" s="24" t="s">
        <v>307</v>
      </c>
      <c r="D18" s="7" t="s">
        <v>203</v>
      </c>
      <c r="E18" s="298">
        <v>339</v>
      </c>
      <c r="F18" s="298">
        <v>10647</v>
      </c>
      <c r="G18" s="298">
        <f t="shared" si="0"/>
        <v>-10308</v>
      </c>
      <c r="H18" s="359">
        <f t="shared" si="1"/>
        <v>30.4070796460177</v>
      </c>
      <c r="I18" s="179"/>
    </row>
    <row r="19" spans="1:9" ht="18.75">
      <c r="A19" s="6"/>
      <c r="B19" s="7"/>
      <c r="C19" s="24" t="s">
        <v>308</v>
      </c>
      <c r="D19" s="7" t="s">
        <v>204</v>
      </c>
      <c r="E19" s="298">
        <v>14546</v>
      </c>
      <c r="F19" s="298">
        <v>37735</v>
      </c>
      <c r="G19" s="298">
        <f t="shared" si="0"/>
        <v>-23189</v>
      </c>
      <c r="H19" s="359">
        <f t="shared" si="1"/>
        <v>1.5941839681011962</v>
      </c>
      <c r="I19" s="179"/>
    </row>
    <row r="20" spans="1:9" ht="18.75">
      <c r="A20" s="6"/>
      <c r="B20" s="7"/>
      <c r="C20" s="24" t="s">
        <v>309</v>
      </c>
      <c r="D20" s="7" t="s">
        <v>205</v>
      </c>
      <c r="E20" s="298">
        <v>1753</v>
      </c>
      <c r="F20" s="298">
        <v>7595</v>
      </c>
      <c r="G20" s="298">
        <f t="shared" si="0"/>
        <v>-5842</v>
      </c>
      <c r="H20" s="359">
        <f t="shared" si="1"/>
        <v>3.332572732458642</v>
      </c>
      <c r="I20" s="179"/>
    </row>
    <row r="21" spans="1:9" ht="18.75">
      <c r="A21" s="6"/>
      <c r="B21" s="7"/>
      <c r="C21" s="24" t="s">
        <v>310</v>
      </c>
      <c r="D21" s="7" t="s">
        <v>451</v>
      </c>
      <c r="E21" s="298">
        <v>2324</v>
      </c>
      <c r="F21" s="298">
        <v>4128</v>
      </c>
      <c r="G21" s="298">
        <f t="shared" si="0"/>
        <v>-1804</v>
      </c>
      <c r="H21" s="359">
        <f t="shared" si="1"/>
        <v>0.7762478485370052</v>
      </c>
      <c r="I21" s="179"/>
    </row>
    <row r="22" spans="1:9" ht="18.75">
      <c r="A22" s="6"/>
      <c r="B22" s="7"/>
      <c r="C22" s="24" t="s">
        <v>311</v>
      </c>
      <c r="D22" s="7" t="s">
        <v>206</v>
      </c>
      <c r="E22" s="298"/>
      <c r="F22" s="298">
        <v>7013</v>
      </c>
      <c r="G22" s="298">
        <f t="shared" si="0"/>
        <v>-7013</v>
      </c>
      <c r="H22" s="359">
        <f t="shared" si="1"/>
        <v>0</v>
      </c>
      <c r="I22" s="179"/>
    </row>
    <row r="23" spans="1:9" ht="18.75">
      <c r="A23" s="6"/>
      <c r="B23" s="7"/>
      <c r="C23" s="24" t="s">
        <v>312</v>
      </c>
      <c r="D23" s="7" t="s">
        <v>207</v>
      </c>
      <c r="E23" s="298">
        <v>1724</v>
      </c>
      <c r="F23" s="298">
        <v>262</v>
      </c>
      <c r="G23" s="298">
        <f t="shared" si="0"/>
        <v>1462</v>
      </c>
      <c r="H23" s="359">
        <f t="shared" si="1"/>
        <v>-0.8480278422273781</v>
      </c>
      <c r="I23" s="179"/>
    </row>
    <row r="24" spans="1:9" ht="18.75">
      <c r="A24" s="6"/>
      <c r="B24" s="7"/>
      <c r="C24" s="24" t="s">
        <v>313</v>
      </c>
      <c r="D24" s="7" t="s">
        <v>452</v>
      </c>
      <c r="E24" s="298"/>
      <c r="F24" s="298">
        <v>3245</v>
      </c>
      <c r="G24" s="298">
        <f t="shared" si="0"/>
        <v>-3245</v>
      </c>
      <c r="H24" s="359">
        <f t="shared" si="1"/>
        <v>0</v>
      </c>
      <c r="I24" s="179"/>
    </row>
    <row r="25" spans="1:9" ht="18.75">
      <c r="A25" s="6"/>
      <c r="B25" s="7"/>
      <c r="C25" s="24" t="s">
        <v>314</v>
      </c>
      <c r="D25" s="7" t="s">
        <v>208</v>
      </c>
      <c r="E25" s="298">
        <v>2072</v>
      </c>
      <c r="F25" s="298">
        <v>3613</v>
      </c>
      <c r="G25" s="298">
        <f t="shared" si="0"/>
        <v>-1541</v>
      </c>
      <c r="H25" s="359">
        <f t="shared" si="1"/>
        <v>0.7437258687258688</v>
      </c>
      <c r="I25" s="179"/>
    </row>
    <row r="26" spans="1:9" ht="18.75">
      <c r="A26" s="6"/>
      <c r="B26" s="7"/>
      <c r="C26" s="24" t="s">
        <v>315</v>
      </c>
      <c r="D26" s="7" t="s">
        <v>209</v>
      </c>
      <c r="E26" s="298"/>
      <c r="F26" s="298"/>
      <c r="G26" s="298">
        <f t="shared" si="0"/>
        <v>0</v>
      </c>
      <c r="H26" s="359">
        <f t="shared" si="1"/>
        <v>0</v>
      </c>
      <c r="I26" s="179"/>
    </row>
    <row r="27" spans="1:9" ht="18.75">
      <c r="A27" s="6"/>
      <c r="B27" s="7"/>
      <c r="C27" s="24" t="s">
        <v>316</v>
      </c>
      <c r="D27" s="7" t="s">
        <v>501</v>
      </c>
      <c r="E27" s="298">
        <v>45692</v>
      </c>
      <c r="F27" s="298">
        <v>30385</v>
      </c>
      <c r="G27" s="298">
        <f t="shared" si="0"/>
        <v>15307</v>
      </c>
      <c r="H27" s="359">
        <f t="shared" si="1"/>
        <v>-0.33500393942046747</v>
      </c>
      <c r="I27" s="179"/>
    </row>
    <row r="28" spans="1:9" ht="18.75">
      <c r="A28" s="6"/>
      <c r="B28" s="7"/>
      <c r="C28" s="24" t="s">
        <v>469</v>
      </c>
      <c r="D28" s="7" t="s">
        <v>470</v>
      </c>
      <c r="E28" s="298">
        <v>2925</v>
      </c>
      <c r="F28" s="298">
        <v>6497</v>
      </c>
      <c r="G28" s="298">
        <f>+E28-F28</f>
        <v>-3572</v>
      </c>
      <c r="H28" s="359">
        <f>IF(E28=0,0,(F28/E28-1))</f>
        <v>1.221196581196581</v>
      </c>
      <c r="I28" s="179"/>
    </row>
    <row r="29" spans="1:9" ht="18.75">
      <c r="A29" s="6"/>
      <c r="B29" s="7"/>
      <c r="C29" s="24"/>
      <c r="D29" s="7"/>
      <c r="E29" s="298"/>
      <c r="F29" s="298"/>
      <c r="G29" s="298"/>
      <c r="H29" s="359"/>
      <c r="I29" s="179"/>
    </row>
    <row r="30" spans="1:9" ht="18.75">
      <c r="A30" s="29"/>
      <c r="B30" s="7">
        <v>3</v>
      </c>
      <c r="C30" s="9" t="s">
        <v>44</v>
      </c>
      <c r="D30" s="7"/>
      <c r="E30" s="316"/>
      <c r="F30" s="316"/>
      <c r="G30" s="316"/>
      <c r="H30" s="355"/>
      <c r="I30" s="25"/>
    </row>
    <row r="31" spans="1:9" ht="18.75">
      <c r="A31" s="29"/>
      <c r="B31" s="7"/>
      <c r="C31" s="9"/>
      <c r="D31" s="7"/>
      <c r="E31" s="316"/>
      <c r="F31" s="316"/>
      <c r="G31" s="316"/>
      <c r="H31" s="355"/>
      <c r="I31" s="25"/>
    </row>
    <row r="32" spans="1:11" ht="19.5" thickBot="1">
      <c r="A32" s="6"/>
      <c r="B32" s="7">
        <v>3.3</v>
      </c>
      <c r="C32" s="7" t="s">
        <v>42</v>
      </c>
      <c r="D32" s="7"/>
      <c r="E32" s="319">
        <f>SUM(E33:E46)</f>
        <v>33219</v>
      </c>
      <c r="F32" s="319">
        <f>SUM(F33:F46)</f>
        <v>26495</v>
      </c>
      <c r="G32" s="319">
        <f aca="true" t="shared" si="2" ref="G32:G46">+E32-F32</f>
        <v>6724</v>
      </c>
      <c r="H32" s="360">
        <f aca="true" t="shared" si="3" ref="H32:H46">IF(E32=0,0,(F32/E32-1))</f>
        <v>-0.20241428098377434</v>
      </c>
      <c r="I32" s="182"/>
      <c r="K32" s="328"/>
    </row>
    <row r="33" spans="1:9" ht="19.5" thickTop="1">
      <c r="A33" s="6"/>
      <c r="B33" s="7"/>
      <c r="C33" s="7" t="s">
        <v>317</v>
      </c>
      <c r="D33" s="7" t="str">
        <f aca="true" t="shared" si="4" ref="D33:D46">+D15</f>
        <v>Servicios Básicos</v>
      </c>
      <c r="E33" s="298">
        <v>8052</v>
      </c>
      <c r="F33" s="298">
        <v>5182</v>
      </c>
      <c r="G33" s="298">
        <f t="shared" si="2"/>
        <v>2870</v>
      </c>
      <c r="H33" s="359">
        <f t="shared" si="3"/>
        <v>-0.35643318430203674</v>
      </c>
      <c r="I33" s="179"/>
    </row>
    <row r="34" spans="1:9" ht="18.75">
      <c r="A34" s="6"/>
      <c r="B34" s="7"/>
      <c r="C34" s="7" t="s">
        <v>318</v>
      </c>
      <c r="D34" s="7" t="str">
        <f t="shared" si="4"/>
        <v>Servicios de Arrendamiento</v>
      </c>
      <c r="E34" s="298">
        <v>422</v>
      </c>
      <c r="F34" s="298">
        <v>257</v>
      </c>
      <c r="G34" s="298">
        <f t="shared" si="2"/>
        <v>165</v>
      </c>
      <c r="H34" s="359">
        <f t="shared" si="3"/>
        <v>-0.3909952606635071</v>
      </c>
      <c r="I34" s="179"/>
    </row>
    <row r="35" spans="1:9" ht="18.75">
      <c r="A35" s="6"/>
      <c r="B35" s="7"/>
      <c r="C35" s="7" t="s">
        <v>319</v>
      </c>
      <c r="D35" s="7" t="str">
        <f t="shared" si="4"/>
        <v>Serv. Asesoría, Estudios, Investigación</v>
      </c>
      <c r="E35" s="298"/>
      <c r="F35" s="298">
        <v>5183</v>
      </c>
      <c r="G35" s="298">
        <f t="shared" si="2"/>
        <v>-5183</v>
      </c>
      <c r="H35" s="359">
        <f t="shared" si="3"/>
        <v>0</v>
      </c>
      <c r="I35" s="179"/>
    </row>
    <row r="36" spans="1:9" ht="18.75">
      <c r="A36" s="6"/>
      <c r="B36" s="7"/>
      <c r="C36" s="7" t="s">
        <v>320</v>
      </c>
      <c r="D36" s="7" t="str">
        <f t="shared" si="4"/>
        <v>Serv. Traslado e Instalación </v>
      </c>
      <c r="E36" s="298">
        <v>113</v>
      </c>
      <c r="F36" s="298">
        <v>1521</v>
      </c>
      <c r="G36" s="298">
        <f t="shared" si="2"/>
        <v>-1408</v>
      </c>
      <c r="H36" s="359">
        <f t="shared" si="3"/>
        <v>12.460176991150442</v>
      </c>
      <c r="I36" s="179"/>
    </row>
    <row r="37" spans="1:9" ht="18.75">
      <c r="A37" s="6"/>
      <c r="B37" s="7"/>
      <c r="C37" s="7" t="s">
        <v>321</v>
      </c>
      <c r="D37" s="7" t="str">
        <f t="shared" si="4"/>
        <v>Serv. Mantenimiento Conservación e Inst.</v>
      </c>
      <c r="E37" s="298">
        <v>5043</v>
      </c>
      <c r="F37" s="298">
        <v>5391</v>
      </c>
      <c r="G37" s="298">
        <f t="shared" si="2"/>
        <v>-348</v>
      </c>
      <c r="H37" s="359">
        <f t="shared" si="3"/>
        <v>0.06900654372397375</v>
      </c>
      <c r="I37" s="179"/>
    </row>
    <row r="38" spans="1:9" ht="18.75">
      <c r="A38" s="6"/>
      <c r="B38" s="7"/>
      <c r="C38" s="7" t="s">
        <v>322</v>
      </c>
      <c r="D38" s="7" t="str">
        <f t="shared" si="4"/>
        <v>Gastos de Propaganda</v>
      </c>
      <c r="E38" s="298">
        <v>621</v>
      </c>
      <c r="F38" s="298">
        <v>1085</v>
      </c>
      <c r="G38" s="298">
        <f t="shared" si="2"/>
        <v>-464</v>
      </c>
      <c r="H38" s="359">
        <f t="shared" si="3"/>
        <v>0.7471819645732689</v>
      </c>
      <c r="I38" s="179"/>
    </row>
    <row r="39" spans="1:9" ht="18.75">
      <c r="A39" s="6"/>
      <c r="B39" s="7"/>
      <c r="C39" s="7" t="s">
        <v>323</v>
      </c>
      <c r="D39" s="7" t="str">
        <f t="shared" si="4"/>
        <v>Impresiones y Publicaciones Especiales</v>
      </c>
      <c r="E39" s="298">
        <v>823</v>
      </c>
      <c r="F39" s="298">
        <v>590</v>
      </c>
      <c r="G39" s="298">
        <f t="shared" si="2"/>
        <v>233</v>
      </c>
      <c r="H39" s="359">
        <f t="shared" si="3"/>
        <v>-0.28311057108140947</v>
      </c>
      <c r="I39" s="179"/>
    </row>
    <row r="40" spans="1:9" ht="18.75">
      <c r="A40" s="6"/>
      <c r="B40" s="7"/>
      <c r="C40" s="7" t="s">
        <v>324</v>
      </c>
      <c r="D40" s="7" t="str">
        <f t="shared" si="4"/>
        <v>Espectáculos Culturales</v>
      </c>
      <c r="E40" s="298"/>
      <c r="F40" s="298">
        <v>1002</v>
      </c>
      <c r="G40" s="298">
        <f t="shared" si="2"/>
        <v>-1002</v>
      </c>
      <c r="H40" s="359">
        <f t="shared" si="3"/>
        <v>0</v>
      </c>
      <c r="I40" s="179"/>
    </row>
    <row r="41" spans="1:9" ht="18.75">
      <c r="A41" s="6"/>
      <c r="B41" s="7"/>
      <c r="C41" s="7" t="s">
        <v>325</v>
      </c>
      <c r="D41" s="7" t="str">
        <f t="shared" si="4"/>
        <v>Servicios de Telecomunicaciones</v>
      </c>
      <c r="E41" s="298">
        <v>611</v>
      </c>
      <c r="F41" s="298">
        <v>37</v>
      </c>
      <c r="G41" s="298">
        <f t="shared" si="2"/>
        <v>574</v>
      </c>
      <c r="H41" s="359">
        <f t="shared" si="3"/>
        <v>-0.939443535188216</v>
      </c>
      <c r="I41" s="179"/>
    </row>
    <row r="42" spans="1:9" ht="18.75">
      <c r="A42" s="6"/>
      <c r="B42" s="7"/>
      <c r="C42" s="7" t="s">
        <v>326</v>
      </c>
      <c r="D42" s="7" t="str">
        <f t="shared" si="4"/>
        <v>Otros Gastos Difusión e Información</v>
      </c>
      <c r="E42" s="298"/>
      <c r="F42" s="298">
        <v>463</v>
      </c>
      <c r="G42" s="298">
        <f t="shared" si="2"/>
        <v>-463</v>
      </c>
      <c r="H42" s="359">
        <f t="shared" si="3"/>
        <v>0</v>
      </c>
      <c r="I42" s="179"/>
    </row>
    <row r="43" spans="1:9" ht="18.75">
      <c r="A43" s="6"/>
      <c r="B43" s="7"/>
      <c r="C43" s="7" t="s">
        <v>327</v>
      </c>
      <c r="D43" s="7" t="str">
        <f t="shared" si="4"/>
        <v>Serv. Comerciales y Bancarios</v>
      </c>
      <c r="E43" s="298">
        <v>296</v>
      </c>
      <c r="F43" s="298">
        <v>516</v>
      </c>
      <c r="G43" s="298">
        <f t="shared" si="2"/>
        <v>-220</v>
      </c>
      <c r="H43" s="359">
        <f t="shared" si="3"/>
        <v>0.7432432432432432</v>
      </c>
      <c r="I43" s="179"/>
    </row>
    <row r="44" spans="1:9" ht="18.75">
      <c r="A44" s="6"/>
      <c r="B44" s="7"/>
      <c r="C44" s="7" t="s">
        <v>328</v>
      </c>
      <c r="D44" s="7" t="str">
        <f t="shared" si="4"/>
        <v>Servicios Oficiales</v>
      </c>
      <c r="E44" s="298"/>
      <c r="F44" s="298"/>
      <c r="G44" s="298">
        <f t="shared" si="2"/>
        <v>0</v>
      </c>
      <c r="H44" s="359">
        <f t="shared" si="3"/>
        <v>0</v>
      </c>
      <c r="I44" s="179"/>
    </row>
    <row r="45" spans="1:9" ht="18.75">
      <c r="A45" s="6"/>
      <c r="B45" s="7"/>
      <c r="C45" s="7" t="s">
        <v>329</v>
      </c>
      <c r="D45" s="7" t="str">
        <f t="shared" si="4"/>
        <v>Otros Servicios Generales</v>
      </c>
      <c r="E45" s="298">
        <v>16202</v>
      </c>
      <c r="F45" s="298">
        <v>4340</v>
      </c>
      <c r="G45" s="298">
        <f t="shared" si="2"/>
        <v>11862</v>
      </c>
      <c r="H45" s="359">
        <f t="shared" si="3"/>
        <v>-0.7321318355758548</v>
      </c>
      <c r="I45" s="179"/>
    </row>
    <row r="46" spans="1:9" ht="18.75">
      <c r="A46" s="6"/>
      <c r="B46" s="7"/>
      <c r="C46" s="7" t="s">
        <v>471</v>
      </c>
      <c r="D46" s="7" t="str">
        <f t="shared" si="4"/>
        <v>Pago de impuestos y contribuciones</v>
      </c>
      <c r="E46" s="298">
        <v>1036</v>
      </c>
      <c r="F46" s="298">
        <v>928</v>
      </c>
      <c r="G46" s="298">
        <f t="shared" si="2"/>
        <v>108</v>
      </c>
      <c r="H46" s="359">
        <f t="shared" si="3"/>
        <v>-0.10424710424710426</v>
      </c>
      <c r="I46" s="179"/>
    </row>
    <row r="47" spans="1:9" ht="18.75">
      <c r="A47" s="6"/>
      <c r="B47" s="7"/>
      <c r="C47" s="7"/>
      <c r="D47" s="7"/>
      <c r="E47" s="298"/>
      <c r="F47" s="298"/>
      <c r="G47" s="298"/>
      <c r="H47" s="359"/>
      <c r="I47" s="179"/>
    </row>
    <row r="48" spans="1:9" ht="18.75">
      <c r="A48" s="6"/>
      <c r="B48" s="7">
        <v>4</v>
      </c>
      <c r="C48" s="9" t="s">
        <v>45</v>
      </c>
      <c r="D48" s="7"/>
      <c r="E48" s="316"/>
      <c r="F48" s="316"/>
      <c r="G48" s="316"/>
      <c r="H48" s="355"/>
      <c r="I48" s="25"/>
    </row>
    <row r="49" spans="1:9" ht="18.75">
      <c r="A49" s="6"/>
      <c r="B49" s="7"/>
      <c r="C49" s="9"/>
      <c r="D49" s="7"/>
      <c r="E49" s="316"/>
      <c r="F49" s="316"/>
      <c r="G49" s="316"/>
      <c r="H49" s="355"/>
      <c r="I49" s="25"/>
    </row>
    <row r="50" spans="1:9" ht="19.5" thickBot="1">
      <c r="A50" s="6"/>
      <c r="B50" s="169" t="s">
        <v>330</v>
      </c>
      <c r="C50" s="7" t="s">
        <v>42</v>
      </c>
      <c r="D50" s="7"/>
      <c r="E50" s="319">
        <f>SUM(E51:E64)</f>
        <v>96891</v>
      </c>
      <c r="F50" s="319">
        <f>SUM(F51:F64)</f>
        <v>65813</v>
      </c>
      <c r="G50" s="319">
        <f aca="true" t="shared" si="5" ref="G50:G64">+E50-F50</f>
        <v>31078</v>
      </c>
      <c r="H50" s="360">
        <f aca="true" t="shared" si="6" ref="H50:H64">IF(E50=0,0,(F50/E50-1))</f>
        <v>-0.32075218544550066</v>
      </c>
      <c r="I50" s="182"/>
    </row>
    <row r="51" spans="1:9" ht="19.5" thickTop="1">
      <c r="A51" s="6"/>
      <c r="B51" s="7"/>
      <c r="C51" s="7" t="s">
        <v>332</v>
      </c>
      <c r="D51" s="7" t="str">
        <f>+D33</f>
        <v>Servicios Básicos</v>
      </c>
      <c r="E51" s="298"/>
      <c r="F51" s="298">
        <v>5102</v>
      </c>
      <c r="G51" s="298">
        <f t="shared" si="5"/>
        <v>-5102</v>
      </c>
      <c r="H51" s="359">
        <f t="shared" si="6"/>
        <v>0</v>
      </c>
      <c r="I51" s="179"/>
    </row>
    <row r="52" spans="1:9" ht="18.75">
      <c r="A52" s="6"/>
      <c r="B52" s="7"/>
      <c r="C52" s="7" t="s">
        <v>331</v>
      </c>
      <c r="D52" s="7" t="str">
        <f aca="true" t="shared" si="7" ref="D52:D64">+D34</f>
        <v>Servicios de Arrendamiento</v>
      </c>
      <c r="E52" s="298"/>
      <c r="F52" s="298">
        <v>321</v>
      </c>
      <c r="G52" s="298">
        <f t="shared" si="5"/>
        <v>-321</v>
      </c>
      <c r="H52" s="359">
        <f t="shared" si="6"/>
        <v>0</v>
      </c>
      <c r="I52" s="179"/>
    </row>
    <row r="53" spans="1:9" ht="18.75">
      <c r="A53" s="6"/>
      <c r="B53" s="7"/>
      <c r="C53" s="7" t="s">
        <v>333</v>
      </c>
      <c r="D53" s="7" t="str">
        <f t="shared" si="7"/>
        <v>Serv. Asesoría, Estudios, Investigación</v>
      </c>
      <c r="E53" s="298">
        <v>901</v>
      </c>
      <c r="F53" s="298">
        <v>5523</v>
      </c>
      <c r="G53" s="298">
        <f t="shared" si="5"/>
        <v>-4622</v>
      </c>
      <c r="H53" s="359">
        <f t="shared" si="6"/>
        <v>5.129855715871254</v>
      </c>
      <c r="I53" s="179"/>
    </row>
    <row r="54" spans="1:9" ht="18.75">
      <c r="A54" s="6"/>
      <c r="B54" s="7"/>
      <c r="C54" s="7" t="s">
        <v>334</v>
      </c>
      <c r="D54" s="7" t="str">
        <f t="shared" si="7"/>
        <v>Serv. Traslado e Instalación </v>
      </c>
      <c r="E54" s="298">
        <v>311</v>
      </c>
      <c r="F54" s="298">
        <v>7033</v>
      </c>
      <c r="G54" s="298">
        <f t="shared" si="5"/>
        <v>-6722</v>
      </c>
      <c r="H54" s="359">
        <f t="shared" si="6"/>
        <v>21.614147909967844</v>
      </c>
      <c r="I54" s="179"/>
    </row>
    <row r="55" spans="1:9" ht="18.75">
      <c r="A55" s="6"/>
      <c r="B55" s="7"/>
      <c r="C55" s="7" t="s">
        <v>335</v>
      </c>
      <c r="D55" s="7" t="str">
        <f t="shared" si="7"/>
        <v>Serv. Mantenimiento Conservación e Inst.</v>
      </c>
      <c r="E55" s="298">
        <v>18913</v>
      </c>
      <c r="F55" s="298">
        <v>12595</v>
      </c>
      <c r="G55" s="298">
        <f t="shared" si="5"/>
        <v>6318</v>
      </c>
      <c r="H55" s="359">
        <f t="shared" si="6"/>
        <v>-0.3340559403584836</v>
      </c>
      <c r="I55" s="179"/>
    </row>
    <row r="56" spans="1:9" ht="18.75">
      <c r="A56" s="6"/>
      <c r="B56" s="7"/>
      <c r="C56" s="7" t="s">
        <v>336</v>
      </c>
      <c r="D56" s="7" t="str">
        <f t="shared" si="7"/>
        <v>Gastos de Propaganda</v>
      </c>
      <c r="E56" s="298"/>
      <c r="F56" s="298">
        <v>1023</v>
      </c>
      <c r="G56" s="298">
        <f t="shared" si="5"/>
        <v>-1023</v>
      </c>
      <c r="H56" s="359">
        <f t="shared" si="6"/>
        <v>0</v>
      </c>
      <c r="I56" s="179"/>
    </row>
    <row r="57" spans="1:9" ht="18.75">
      <c r="A57" s="6"/>
      <c r="B57" s="7"/>
      <c r="C57" s="7" t="s">
        <v>337</v>
      </c>
      <c r="D57" s="7" t="str">
        <f t="shared" si="7"/>
        <v>Impresiones y Publicaciones Especiales</v>
      </c>
      <c r="E57" s="298">
        <v>2742</v>
      </c>
      <c r="F57" s="298">
        <v>1137</v>
      </c>
      <c r="G57" s="298">
        <f t="shared" si="5"/>
        <v>1605</v>
      </c>
      <c r="H57" s="359">
        <f t="shared" si="6"/>
        <v>-0.5853391684901532</v>
      </c>
      <c r="I57" s="179"/>
    </row>
    <row r="58" spans="1:9" ht="18.75">
      <c r="A58" s="6"/>
      <c r="B58" s="7"/>
      <c r="C58" s="7" t="s">
        <v>338</v>
      </c>
      <c r="D58" s="7" t="str">
        <f t="shared" si="7"/>
        <v>Espectáculos Culturales</v>
      </c>
      <c r="E58" s="298"/>
      <c r="F58" s="298">
        <v>4496</v>
      </c>
      <c r="G58" s="298">
        <f t="shared" si="5"/>
        <v>-4496</v>
      </c>
      <c r="H58" s="359">
        <f t="shared" si="6"/>
        <v>0</v>
      </c>
      <c r="I58" s="179"/>
    </row>
    <row r="59" spans="1:9" ht="18.75">
      <c r="A59" s="6"/>
      <c r="B59" s="7"/>
      <c r="C59" s="7" t="s">
        <v>339</v>
      </c>
      <c r="D59" s="7" t="str">
        <f t="shared" si="7"/>
        <v>Servicios de Telecomunicaciones</v>
      </c>
      <c r="E59" s="298"/>
      <c r="F59" s="298">
        <v>188</v>
      </c>
      <c r="G59" s="298">
        <f t="shared" si="5"/>
        <v>-188</v>
      </c>
      <c r="H59" s="359">
        <f t="shared" si="6"/>
        <v>0</v>
      </c>
      <c r="I59" s="179"/>
    </row>
    <row r="60" spans="1:9" ht="18.75">
      <c r="A60" s="6"/>
      <c r="B60" s="7"/>
      <c r="C60" s="7" t="s">
        <v>340</v>
      </c>
      <c r="D60" s="7" t="str">
        <f t="shared" si="7"/>
        <v>Otros Gastos Difusión e Información</v>
      </c>
      <c r="E60" s="298"/>
      <c r="F60" s="298">
        <v>651</v>
      </c>
      <c r="G60" s="298">
        <f t="shared" si="5"/>
        <v>-651</v>
      </c>
      <c r="H60" s="359">
        <f t="shared" si="6"/>
        <v>0</v>
      </c>
      <c r="I60" s="179"/>
    </row>
    <row r="61" spans="1:9" ht="18.75">
      <c r="A61" s="6"/>
      <c r="B61" s="7"/>
      <c r="C61" s="7" t="s">
        <v>341</v>
      </c>
      <c r="D61" s="7" t="str">
        <f t="shared" si="7"/>
        <v>Serv. Comerciales y Bancarios</v>
      </c>
      <c r="E61" s="298">
        <v>920</v>
      </c>
      <c r="F61" s="298">
        <v>1327</v>
      </c>
      <c r="G61" s="298">
        <f t="shared" si="5"/>
        <v>-407</v>
      </c>
      <c r="H61" s="359">
        <f t="shared" si="6"/>
        <v>0.44239130434782603</v>
      </c>
      <c r="I61" s="179"/>
    </row>
    <row r="62" spans="1:9" ht="18.75">
      <c r="A62" s="6"/>
      <c r="B62" s="7"/>
      <c r="C62" s="7" t="s">
        <v>342</v>
      </c>
      <c r="D62" s="7" t="str">
        <f t="shared" si="7"/>
        <v>Servicios Oficiales</v>
      </c>
      <c r="E62" s="298"/>
      <c r="F62" s="298"/>
      <c r="G62" s="298">
        <f t="shared" si="5"/>
        <v>0</v>
      </c>
      <c r="H62" s="359">
        <f t="shared" si="6"/>
        <v>0</v>
      </c>
      <c r="I62" s="179"/>
    </row>
    <row r="63" spans="1:9" ht="18.75">
      <c r="A63" s="6"/>
      <c r="B63" s="7"/>
      <c r="C63" s="7" t="s">
        <v>343</v>
      </c>
      <c r="D63" s="7" t="str">
        <f t="shared" si="7"/>
        <v>Otros Servicios Generales</v>
      </c>
      <c r="E63" s="298">
        <v>73104</v>
      </c>
      <c r="F63" s="298">
        <v>26417</v>
      </c>
      <c r="G63" s="298">
        <f t="shared" si="5"/>
        <v>46687</v>
      </c>
      <c r="H63" s="359">
        <f t="shared" si="6"/>
        <v>-0.6386381046180784</v>
      </c>
      <c r="I63" s="179"/>
    </row>
    <row r="64" spans="1:9" ht="18.75">
      <c r="A64" s="6"/>
      <c r="B64" s="7"/>
      <c r="C64" s="7" t="s">
        <v>472</v>
      </c>
      <c r="D64" s="7" t="str">
        <f t="shared" si="7"/>
        <v>Pago de impuestos y contribuciones</v>
      </c>
      <c r="E64" s="298"/>
      <c r="F64" s="298"/>
      <c r="G64" s="298">
        <f t="shared" si="5"/>
        <v>0</v>
      </c>
      <c r="H64" s="359">
        <f t="shared" si="6"/>
        <v>0</v>
      </c>
      <c r="I64" s="179"/>
    </row>
    <row r="65" spans="1:9" ht="18.75">
      <c r="A65" s="6"/>
      <c r="B65" s="7"/>
      <c r="C65" s="7"/>
      <c r="D65" s="7"/>
      <c r="E65" s="316"/>
      <c r="F65" s="316"/>
      <c r="G65" s="316"/>
      <c r="H65" s="355"/>
      <c r="I65" s="25"/>
    </row>
    <row r="66" spans="1:9" ht="19.5" thickBot="1">
      <c r="A66" s="37"/>
      <c r="B66" s="38"/>
      <c r="C66" s="38"/>
      <c r="D66" s="38"/>
      <c r="E66" s="318"/>
      <c r="F66" s="318"/>
      <c r="G66" s="318"/>
      <c r="H66" s="358"/>
      <c r="I66" s="35"/>
    </row>
    <row r="67" spans="1:9" ht="19.5" thickBot="1">
      <c r="A67" s="39" t="s">
        <v>52</v>
      </c>
      <c r="B67" s="40"/>
      <c r="C67" s="40"/>
      <c r="D67" s="41"/>
      <c r="E67" s="319">
        <f>+E50+E32+E14</f>
        <v>226956</v>
      </c>
      <c r="F67" s="319">
        <f>+F50+F32+F14</f>
        <v>277764</v>
      </c>
      <c r="G67" s="319">
        <f>+G50+G32+G14</f>
        <v>-50808</v>
      </c>
      <c r="H67" s="360">
        <f>IF(E67=0,0,(F67/E67-1))</f>
        <v>0.22386718130386507</v>
      </c>
      <c r="I67" s="182"/>
    </row>
    <row r="68" ht="19.5" thickTop="1">
      <c r="E68" s="23"/>
    </row>
    <row r="69" ht="18.75">
      <c r="E69" s="23"/>
    </row>
    <row r="70" ht="18.75">
      <c r="E70" s="23"/>
    </row>
  </sheetData>
  <mergeCells count="5">
    <mergeCell ref="A1:I1"/>
    <mergeCell ref="A2:I2"/>
    <mergeCell ref="G7:H7"/>
    <mergeCell ref="C10:D10"/>
    <mergeCell ref="A4:I4"/>
  </mergeCells>
  <printOptions horizontalCentered="1" verticalCentered="1"/>
  <pageMargins left="0.18" right="0.28" top="0.25" bottom="0.46" header="0.26" footer="0.27"/>
  <pageSetup fitToHeight="1" fitToWidth="1" horizontalDpi="600" verticalDpi="600" orientation="landscape" scale="48" r:id="rId1"/>
  <headerFooter alignWithMargins="0"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workbookViewId="0" topLeftCell="A1">
      <pane xSplit="4" ySplit="10" topLeftCell="E44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50" sqref="E50"/>
    </sheetView>
  </sheetViews>
  <sheetFormatPr defaultColWidth="11.5546875" defaultRowHeight="18.75"/>
  <cols>
    <col min="1" max="1" width="10.4453125" style="0" customWidth="1"/>
    <col min="2" max="2" width="7.21484375" style="0" customWidth="1"/>
    <col min="3" max="3" width="10.77734375" style="0" customWidth="1"/>
    <col min="4" max="4" width="44.10546875" style="0" bestFit="1" customWidth="1"/>
    <col min="5" max="6" width="15.4453125" style="0" bestFit="1" customWidth="1"/>
    <col min="9" max="9" width="16.88671875" style="0" customWidth="1"/>
  </cols>
  <sheetData>
    <row r="1" spans="1:9" ht="18.75">
      <c r="A1" s="439" t="str">
        <f>+'Servicios Generales "F"'!A1:I1</f>
        <v>UNIVERSIDAD AUTONOMA DE SINALOA</v>
      </c>
      <c r="B1" s="439"/>
      <c r="C1" s="439"/>
      <c r="D1" s="439"/>
      <c r="E1" s="439"/>
      <c r="F1" s="439"/>
      <c r="G1" s="439"/>
      <c r="H1" s="439"/>
      <c r="I1" s="439"/>
    </row>
    <row r="2" spans="1:9" ht="18.75">
      <c r="A2" s="438" t="s">
        <v>516</v>
      </c>
      <c r="B2" s="438"/>
      <c r="C2" s="438"/>
      <c r="D2" s="438"/>
      <c r="E2" s="438"/>
      <c r="F2" s="438"/>
      <c r="G2" s="438"/>
      <c r="H2" s="438"/>
      <c r="I2" s="438"/>
    </row>
    <row r="4" spans="1:9" ht="28.5">
      <c r="A4" s="444" t="s">
        <v>490</v>
      </c>
      <c r="B4" s="445"/>
      <c r="C4" s="445"/>
      <c r="D4" s="445"/>
      <c r="E4" s="445"/>
      <c r="F4" s="445"/>
      <c r="G4" s="445"/>
      <c r="H4" s="445"/>
      <c r="I4" s="446"/>
    </row>
    <row r="6" spans="1:4" ht="21">
      <c r="A6" s="2" t="s">
        <v>51</v>
      </c>
      <c r="B6" s="3"/>
      <c r="C6" s="4"/>
      <c r="D6" s="4"/>
    </row>
    <row r="7" spans="1:9" ht="18.75">
      <c r="A7" s="28" t="s">
        <v>515</v>
      </c>
      <c r="B7" s="27"/>
      <c r="C7" s="17"/>
      <c r="D7" s="20"/>
      <c r="E7" s="268"/>
      <c r="F7" s="269"/>
      <c r="G7" s="442" t="s">
        <v>48</v>
      </c>
      <c r="H7" s="443"/>
      <c r="I7" s="73" t="s">
        <v>145</v>
      </c>
    </row>
    <row r="8" spans="1:9" ht="18.75">
      <c r="A8" s="42"/>
      <c r="B8" s="140"/>
      <c r="C8" s="141"/>
      <c r="D8" s="141"/>
      <c r="E8" s="74" t="s">
        <v>183</v>
      </c>
      <c r="F8" s="74" t="s">
        <v>230</v>
      </c>
      <c r="G8" s="73"/>
      <c r="H8" s="71"/>
      <c r="I8" s="74" t="s">
        <v>85</v>
      </c>
    </row>
    <row r="9" spans="1:9" ht="18.75">
      <c r="A9" s="42" t="s">
        <v>50</v>
      </c>
      <c r="B9" s="30"/>
      <c r="C9" s="30"/>
      <c r="D9" s="30"/>
      <c r="E9" s="74" t="s">
        <v>489</v>
      </c>
      <c r="F9" s="74" t="s">
        <v>489</v>
      </c>
      <c r="G9" s="74"/>
      <c r="H9" s="143"/>
      <c r="I9" s="74" t="s">
        <v>146</v>
      </c>
    </row>
    <row r="10" spans="1:9" ht="18.75">
      <c r="A10" s="167" t="s">
        <v>142</v>
      </c>
      <c r="B10" s="168" t="s">
        <v>143</v>
      </c>
      <c r="C10" s="436" t="s">
        <v>144</v>
      </c>
      <c r="D10" s="437"/>
      <c r="E10" s="75" t="s">
        <v>440</v>
      </c>
      <c r="F10" s="75" t="s">
        <v>440</v>
      </c>
      <c r="G10" s="75" t="s">
        <v>49</v>
      </c>
      <c r="H10" s="142" t="s">
        <v>21</v>
      </c>
      <c r="I10" s="75" t="s">
        <v>84</v>
      </c>
    </row>
    <row r="11" spans="1:9" ht="18.75">
      <c r="A11" s="8"/>
      <c r="B11" s="9"/>
      <c r="C11" s="7"/>
      <c r="D11" s="7"/>
      <c r="E11" s="25"/>
      <c r="F11" s="25"/>
      <c r="G11" s="25"/>
      <c r="H11" s="25"/>
      <c r="I11" s="25"/>
    </row>
    <row r="12" spans="1:9" ht="18.75">
      <c r="A12" s="6"/>
      <c r="B12" s="7">
        <v>1</v>
      </c>
      <c r="C12" s="9" t="s">
        <v>43</v>
      </c>
      <c r="D12" s="7"/>
      <c r="E12" s="315">
        <f>+E14+E25+E28</f>
        <v>418</v>
      </c>
      <c r="F12" s="315">
        <f>+F14+F25+F28</f>
        <v>64480</v>
      </c>
      <c r="G12" s="315">
        <f>+E12-F12</f>
        <v>-64062</v>
      </c>
      <c r="H12" s="354">
        <f>IF(E12=0,0,(F12/E12-1))</f>
        <v>153.25837320574163</v>
      </c>
      <c r="I12" s="242"/>
    </row>
    <row r="13" spans="1:9" ht="18.75">
      <c r="A13" s="6"/>
      <c r="B13" s="7"/>
      <c r="C13" s="9"/>
      <c r="D13" s="7"/>
      <c r="E13" s="316"/>
      <c r="F13" s="316"/>
      <c r="G13" s="316"/>
      <c r="H13" s="355"/>
      <c r="I13" s="25"/>
    </row>
    <row r="14" spans="1:9" ht="19.5" thickBot="1">
      <c r="A14" s="6">
        <v>4304</v>
      </c>
      <c r="B14" s="7">
        <v>1.4</v>
      </c>
      <c r="C14" s="7" t="s">
        <v>120</v>
      </c>
      <c r="D14" s="7"/>
      <c r="E14" s="317">
        <f>SUM(E15:E23)</f>
        <v>418</v>
      </c>
      <c r="F14" s="317">
        <f>SUM(F15:F23)</f>
        <v>48382</v>
      </c>
      <c r="G14" s="317">
        <f aca="true" t="shared" si="0" ref="G14:G23">+E14-F14</f>
        <v>-47964</v>
      </c>
      <c r="H14" s="349">
        <f aca="true" t="shared" si="1" ref="H14:H23">IF(E14=0,0,(F14/E14-1))</f>
        <v>114.7464114832536</v>
      </c>
      <c r="I14" s="36"/>
    </row>
    <row r="15" spans="1:9" ht="19.5" thickTop="1">
      <c r="A15" s="6"/>
      <c r="B15" s="7"/>
      <c r="C15" s="24" t="s">
        <v>347</v>
      </c>
      <c r="D15" s="7" t="s">
        <v>210</v>
      </c>
      <c r="E15" s="295"/>
      <c r="F15" s="295">
        <v>32881</v>
      </c>
      <c r="G15" s="295">
        <f t="shared" si="0"/>
        <v>-32881</v>
      </c>
      <c r="H15" s="356">
        <f t="shared" si="1"/>
        <v>0</v>
      </c>
      <c r="I15" s="32"/>
    </row>
    <row r="16" spans="1:9" ht="18.75">
      <c r="A16" s="6"/>
      <c r="B16" s="7"/>
      <c r="C16" s="24" t="s">
        <v>348</v>
      </c>
      <c r="D16" s="7" t="s">
        <v>211</v>
      </c>
      <c r="E16" s="295"/>
      <c r="F16" s="295">
        <v>580</v>
      </c>
      <c r="G16" s="295">
        <f t="shared" si="0"/>
        <v>-580</v>
      </c>
      <c r="H16" s="356">
        <f t="shared" si="1"/>
        <v>0</v>
      </c>
      <c r="I16" s="32"/>
    </row>
    <row r="17" spans="1:9" ht="18.75">
      <c r="A17" s="6"/>
      <c r="B17" s="7"/>
      <c r="C17" s="24" t="s">
        <v>349</v>
      </c>
      <c r="D17" s="7" t="s">
        <v>71</v>
      </c>
      <c r="E17" s="295"/>
      <c r="F17" s="295">
        <v>2614</v>
      </c>
      <c r="G17" s="295">
        <f t="shared" si="0"/>
        <v>-2614</v>
      </c>
      <c r="H17" s="356">
        <f t="shared" si="1"/>
        <v>0</v>
      </c>
      <c r="I17" s="32"/>
    </row>
    <row r="18" spans="1:9" ht="18.75">
      <c r="A18" s="6"/>
      <c r="B18" s="7"/>
      <c r="C18" s="24" t="s">
        <v>350</v>
      </c>
      <c r="D18" s="7" t="s">
        <v>212</v>
      </c>
      <c r="E18" s="295"/>
      <c r="F18" s="295">
        <v>4238</v>
      </c>
      <c r="G18" s="295">
        <f t="shared" si="0"/>
        <v>-4238</v>
      </c>
      <c r="H18" s="356">
        <f t="shared" si="1"/>
        <v>0</v>
      </c>
      <c r="I18" s="32"/>
    </row>
    <row r="19" spans="1:9" ht="18.75">
      <c r="A19" s="6"/>
      <c r="B19" s="7"/>
      <c r="C19" s="24" t="s">
        <v>351</v>
      </c>
      <c r="D19" s="7" t="s">
        <v>72</v>
      </c>
      <c r="E19" s="295"/>
      <c r="F19" s="295"/>
      <c r="G19" s="295">
        <f t="shared" si="0"/>
        <v>0</v>
      </c>
      <c r="H19" s="356">
        <f t="shared" si="1"/>
        <v>0</v>
      </c>
      <c r="I19" s="32"/>
    </row>
    <row r="20" spans="1:9" ht="18.75">
      <c r="A20" s="6"/>
      <c r="B20" s="7"/>
      <c r="C20" s="24" t="s">
        <v>352</v>
      </c>
      <c r="D20" s="7" t="s">
        <v>213</v>
      </c>
      <c r="E20" s="295"/>
      <c r="F20" s="295"/>
      <c r="G20" s="295">
        <f t="shared" si="0"/>
        <v>0</v>
      </c>
      <c r="H20" s="356">
        <f t="shared" si="1"/>
        <v>0</v>
      </c>
      <c r="I20" s="32"/>
    </row>
    <row r="21" spans="1:9" ht="18.75">
      <c r="A21" s="6"/>
      <c r="B21" s="7"/>
      <c r="C21" s="24" t="s">
        <v>353</v>
      </c>
      <c r="D21" s="7" t="s">
        <v>214</v>
      </c>
      <c r="E21" s="295"/>
      <c r="F21" s="295"/>
      <c r="G21" s="295">
        <f t="shared" si="0"/>
        <v>0</v>
      </c>
      <c r="H21" s="356">
        <f t="shared" si="1"/>
        <v>0</v>
      </c>
      <c r="I21" s="32"/>
    </row>
    <row r="22" spans="1:9" ht="18.75">
      <c r="A22" s="6"/>
      <c r="B22" s="7"/>
      <c r="C22" s="24" t="s">
        <v>354</v>
      </c>
      <c r="D22" s="7" t="s">
        <v>215</v>
      </c>
      <c r="E22" s="295"/>
      <c r="F22" s="295">
        <v>447</v>
      </c>
      <c r="G22" s="295">
        <f t="shared" si="0"/>
        <v>-447</v>
      </c>
      <c r="H22" s="356">
        <f t="shared" si="1"/>
        <v>0</v>
      </c>
      <c r="I22" s="32"/>
    </row>
    <row r="23" spans="1:9" ht="18.75">
      <c r="A23" s="6"/>
      <c r="B23" s="7"/>
      <c r="C23" s="24" t="s">
        <v>355</v>
      </c>
      <c r="D23" s="7" t="s">
        <v>216</v>
      </c>
      <c r="E23" s="295">
        <v>418</v>
      </c>
      <c r="F23" s="295">
        <v>7622</v>
      </c>
      <c r="G23" s="295">
        <f t="shared" si="0"/>
        <v>-7204</v>
      </c>
      <c r="H23" s="356">
        <f t="shared" si="1"/>
        <v>17.23444976076555</v>
      </c>
      <c r="I23" s="32"/>
    </row>
    <row r="24" spans="1:9" ht="18.75">
      <c r="A24" s="6"/>
      <c r="B24" s="7"/>
      <c r="C24" s="24"/>
      <c r="D24" s="7"/>
      <c r="E24" s="295"/>
      <c r="F24" s="295"/>
      <c r="G24" s="295"/>
      <c r="H24" s="356"/>
      <c r="I24" s="32"/>
    </row>
    <row r="25" spans="1:9" ht="19.5" thickBot="1">
      <c r="A25" s="6"/>
      <c r="B25" s="7">
        <v>1.5</v>
      </c>
      <c r="C25" s="24" t="s">
        <v>346</v>
      </c>
      <c r="D25" s="7"/>
      <c r="E25" s="317">
        <f>+E26</f>
        <v>0</v>
      </c>
      <c r="F25" s="317">
        <f>+F26</f>
        <v>0</v>
      </c>
      <c r="G25" s="317">
        <f>+E25-F25</f>
        <v>0</v>
      </c>
      <c r="H25" s="357">
        <f>IF(E25=0,0,(F25/E25-1))</f>
        <v>0</v>
      </c>
      <c r="I25" s="36"/>
    </row>
    <row r="26" spans="1:9" ht="19.5" thickTop="1">
      <c r="A26" s="6"/>
      <c r="B26" s="7"/>
      <c r="C26" s="24" t="s">
        <v>356</v>
      </c>
      <c r="D26" s="7" t="s">
        <v>73</v>
      </c>
      <c r="E26" s="295"/>
      <c r="F26" s="295"/>
      <c r="G26" s="295">
        <f>+E26-F26</f>
        <v>0</v>
      </c>
      <c r="H26" s="356">
        <f>IF(E26=0,0,(F26/E26-1))</f>
        <v>0</v>
      </c>
      <c r="I26" s="32"/>
    </row>
    <row r="27" spans="1:9" ht="18.75">
      <c r="A27" s="6"/>
      <c r="B27" s="7"/>
      <c r="C27" s="24"/>
      <c r="D27" s="7"/>
      <c r="E27" s="295"/>
      <c r="F27" s="295"/>
      <c r="G27" s="295"/>
      <c r="H27" s="356"/>
      <c r="I27" s="32"/>
    </row>
    <row r="28" spans="1:9" ht="19.5" thickBot="1">
      <c r="A28" s="6"/>
      <c r="B28" s="7">
        <v>1.6</v>
      </c>
      <c r="C28" s="24" t="s">
        <v>459</v>
      </c>
      <c r="D28" s="7"/>
      <c r="E28" s="317">
        <f>+E29</f>
        <v>0</v>
      </c>
      <c r="F28" s="317">
        <f>+F29</f>
        <v>16098</v>
      </c>
      <c r="G28" s="317">
        <f>+E28-F28</f>
        <v>-16098</v>
      </c>
      <c r="H28" s="357">
        <f>IF(E28=0,0,(F28/E28-1))</f>
        <v>0</v>
      </c>
      <c r="I28" s="36"/>
    </row>
    <row r="29" spans="1:9" ht="19.5" thickTop="1">
      <c r="A29" s="6"/>
      <c r="B29" s="7"/>
      <c r="C29" s="24" t="s">
        <v>344</v>
      </c>
      <c r="D29" s="7" t="s">
        <v>473</v>
      </c>
      <c r="E29" s="295">
        <f>+'Obra Física "H"'!E14</f>
        <v>0</v>
      </c>
      <c r="F29" s="295">
        <f>+'Obra Física "H"'!F14</f>
        <v>16098</v>
      </c>
      <c r="G29" s="295">
        <f>+E29-F29</f>
        <v>-16098</v>
      </c>
      <c r="H29" s="356">
        <f>IF(E29=0,0,(F29/E29-1))</f>
        <v>0</v>
      </c>
      <c r="I29" s="32"/>
    </row>
    <row r="30" spans="1:9" ht="18.75">
      <c r="A30" s="6"/>
      <c r="B30" s="7"/>
      <c r="C30" s="24"/>
      <c r="D30" s="7"/>
      <c r="E30" s="294"/>
      <c r="F30" s="294"/>
      <c r="G30" s="294"/>
      <c r="H30" s="355"/>
      <c r="I30" s="235"/>
    </row>
    <row r="31" spans="1:9" ht="18.75">
      <c r="A31" s="29"/>
      <c r="B31" s="7">
        <v>3</v>
      </c>
      <c r="C31" s="9" t="s">
        <v>44</v>
      </c>
      <c r="D31" s="7"/>
      <c r="E31" s="315">
        <f>+E33+E44+E47</f>
        <v>34448</v>
      </c>
      <c r="F31" s="315">
        <f>+F33+F44+F47</f>
        <v>9212</v>
      </c>
      <c r="G31" s="315">
        <f>+G33+G44+G47</f>
        <v>25236</v>
      </c>
      <c r="H31" s="354">
        <f>IF(E31=0,0,(F31/E31-1))</f>
        <v>-0.7325824431026475</v>
      </c>
      <c r="I31" s="242"/>
    </row>
    <row r="32" spans="1:9" ht="18.75">
      <c r="A32" s="29"/>
      <c r="B32" s="7"/>
      <c r="C32" s="9"/>
      <c r="D32" s="7"/>
      <c r="E32" s="316"/>
      <c r="F32" s="316"/>
      <c r="G32" s="316"/>
      <c r="H32" s="355"/>
      <c r="I32" s="25"/>
    </row>
    <row r="33" spans="1:9" ht="19.5" thickBot="1">
      <c r="A33" s="6"/>
      <c r="B33" s="7">
        <v>3.4</v>
      </c>
      <c r="C33" s="7" t="s">
        <v>120</v>
      </c>
      <c r="D33" s="7"/>
      <c r="E33" s="317">
        <f>SUM(E34:E42)</f>
        <v>2418</v>
      </c>
      <c r="F33" s="317">
        <f>SUM(F34:F42)</f>
        <v>6912</v>
      </c>
      <c r="G33" s="317">
        <f aca="true" t="shared" si="2" ref="G33:G42">+E33-F33</f>
        <v>-4494</v>
      </c>
      <c r="H33" s="357">
        <f aca="true" t="shared" si="3" ref="H33:H42">IF(E33=0,0,(F33/E33-1))</f>
        <v>1.858560794044665</v>
      </c>
      <c r="I33" s="36"/>
    </row>
    <row r="34" spans="1:9" ht="19.5" thickTop="1">
      <c r="A34" s="6"/>
      <c r="B34" s="7"/>
      <c r="C34" s="7" t="s">
        <v>357</v>
      </c>
      <c r="D34" s="7" t="s">
        <v>210</v>
      </c>
      <c r="E34" s="295">
        <v>2000</v>
      </c>
      <c r="F34" s="295">
        <v>4697</v>
      </c>
      <c r="G34" s="295">
        <f t="shared" si="2"/>
        <v>-2697</v>
      </c>
      <c r="H34" s="356">
        <f t="shared" si="3"/>
        <v>1.3485</v>
      </c>
      <c r="I34" s="32"/>
    </row>
    <row r="35" spans="1:9" ht="18.75">
      <c r="A35" s="6"/>
      <c r="B35" s="7"/>
      <c r="C35" s="7" t="s">
        <v>358</v>
      </c>
      <c r="D35" s="7" t="s">
        <v>211</v>
      </c>
      <c r="E35" s="295"/>
      <c r="F35" s="295">
        <v>83</v>
      </c>
      <c r="G35" s="295">
        <f t="shared" si="2"/>
        <v>-83</v>
      </c>
      <c r="H35" s="356">
        <f t="shared" si="3"/>
        <v>0</v>
      </c>
      <c r="I35" s="32"/>
    </row>
    <row r="36" spans="1:9" ht="18.75">
      <c r="A36" s="6"/>
      <c r="B36" s="7"/>
      <c r="C36" s="7" t="s">
        <v>359</v>
      </c>
      <c r="D36" s="7" t="s">
        <v>71</v>
      </c>
      <c r="E36" s="295"/>
      <c r="F36" s="295">
        <v>374</v>
      </c>
      <c r="G36" s="295">
        <f t="shared" si="2"/>
        <v>-374</v>
      </c>
      <c r="H36" s="356">
        <f t="shared" si="3"/>
        <v>0</v>
      </c>
      <c r="I36" s="32"/>
    </row>
    <row r="37" spans="1:9" ht="18.75">
      <c r="A37" s="6"/>
      <c r="B37" s="7"/>
      <c r="C37" s="7" t="s">
        <v>360</v>
      </c>
      <c r="D37" s="7" t="s">
        <v>212</v>
      </c>
      <c r="E37" s="295"/>
      <c r="F37" s="295">
        <v>605</v>
      </c>
      <c r="G37" s="295">
        <f t="shared" si="2"/>
        <v>-605</v>
      </c>
      <c r="H37" s="356">
        <f t="shared" si="3"/>
        <v>0</v>
      </c>
      <c r="I37" s="32"/>
    </row>
    <row r="38" spans="1:9" ht="18.75">
      <c r="A38" s="6"/>
      <c r="B38" s="7"/>
      <c r="C38" s="7" t="s">
        <v>361</v>
      </c>
      <c r="D38" s="7" t="s">
        <v>72</v>
      </c>
      <c r="E38" s="295"/>
      <c r="F38" s="295"/>
      <c r="G38" s="295">
        <f t="shared" si="2"/>
        <v>0</v>
      </c>
      <c r="H38" s="356">
        <f t="shared" si="3"/>
        <v>0</v>
      </c>
      <c r="I38" s="32"/>
    </row>
    <row r="39" spans="1:9" ht="18.75">
      <c r="A39" s="6"/>
      <c r="B39" s="7"/>
      <c r="C39" s="7" t="s">
        <v>362</v>
      </c>
      <c r="D39" s="7" t="s">
        <v>213</v>
      </c>
      <c r="E39" s="295"/>
      <c r="F39" s="295"/>
      <c r="G39" s="295">
        <f t="shared" si="2"/>
        <v>0</v>
      </c>
      <c r="H39" s="356">
        <f t="shared" si="3"/>
        <v>0</v>
      </c>
      <c r="I39" s="32"/>
    </row>
    <row r="40" spans="1:9" ht="18.75">
      <c r="A40" s="6"/>
      <c r="B40" s="7"/>
      <c r="C40" s="7" t="s">
        <v>363</v>
      </c>
      <c r="D40" s="7" t="s">
        <v>214</v>
      </c>
      <c r="E40" s="295"/>
      <c r="F40" s="295"/>
      <c r="G40" s="295">
        <f t="shared" si="2"/>
        <v>0</v>
      </c>
      <c r="H40" s="356">
        <f t="shared" si="3"/>
        <v>0</v>
      </c>
      <c r="I40" s="32"/>
    </row>
    <row r="41" spans="1:9" ht="18.75">
      <c r="A41" s="6"/>
      <c r="B41" s="7"/>
      <c r="C41" s="7" t="s">
        <v>364</v>
      </c>
      <c r="D41" s="7" t="s">
        <v>215</v>
      </c>
      <c r="E41" s="295"/>
      <c r="F41" s="295">
        <v>64</v>
      </c>
      <c r="G41" s="295">
        <f t="shared" si="2"/>
        <v>-64</v>
      </c>
      <c r="H41" s="356">
        <f t="shared" si="3"/>
        <v>0</v>
      </c>
      <c r="I41" s="32"/>
    </row>
    <row r="42" spans="1:9" ht="18.75">
      <c r="A42" s="6"/>
      <c r="B42" s="7"/>
      <c r="C42" s="7" t="s">
        <v>365</v>
      </c>
      <c r="D42" s="7" t="s">
        <v>216</v>
      </c>
      <c r="E42" s="295">
        <v>418</v>
      </c>
      <c r="F42" s="295">
        <v>1089</v>
      </c>
      <c r="G42" s="295">
        <f t="shared" si="2"/>
        <v>-671</v>
      </c>
      <c r="H42" s="356">
        <f t="shared" si="3"/>
        <v>1.6052631578947367</v>
      </c>
      <c r="I42" s="32"/>
    </row>
    <row r="43" spans="1:9" ht="18.75">
      <c r="A43" s="6"/>
      <c r="B43" s="7"/>
      <c r="C43" s="7"/>
      <c r="D43" s="7"/>
      <c r="E43" s="295"/>
      <c r="F43" s="295"/>
      <c r="G43" s="295"/>
      <c r="H43" s="356"/>
      <c r="I43" s="32"/>
    </row>
    <row r="44" spans="1:9" ht="19.5" thickBot="1">
      <c r="A44" s="6"/>
      <c r="B44" s="7">
        <v>3.5</v>
      </c>
      <c r="C44" s="24" t="s">
        <v>346</v>
      </c>
      <c r="D44" s="7"/>
      <c r="E44" s="317">
        <f>+E45</f>
        <v>0</v>
      </c>
      <c r="F44" s="317">
        <f>+F45</f>
        <v>0</v>
      </c>
      <c r="G44" s="317">
        <f>+E44-F44</f>
        <v>0</v>
      </c>
      <c r="H44" s="357">
        <f>IF(E44=0,0,(F44/E44-1))</f>
        <v>0</v>
      </c>
      <c r="I44" s="36"/>
    </row>
    <row r="45" spans="1:9" ht="19.5" thickTop="1">
      <c r="A45" s="6"/>
      <c r="B45" s="7"/>
      <c r="C45" s="24" t="s">
        <v>345</v>
      </c>
      <c r="D45" s="7" t="s">
        <v>73</v>
      </c>
      <c r="E45" s="295"/>
      <c r="F45" s="295"/>
      <c r="G45" s="295">
        <f>+E45-F45</f>
        <v>0</v>
      </c>
      <c r="H45" s="356">
        <f>IF(E45=0,0,(F45/E45-1))</f>
        <v>0</v>
      </c>
      <c r="I45" s="32"/>
    </row>
    <row r="46" spans="1:9" ht="18.75">
      <c r="A46" s="6"/>
      <c r="B46" s="7"/>
      <c r="C46" s="24"/>
      <c r="D46" s="7"/>
      <c r="E46" s="295"/>
      <c r="F46" s="295"/>
      <c r="G46" s="295"/>
      <c r="H46" s="356"/>
      <c r="I46" s="32"/>
    </row>
    <row r="47" spans="1:9" ht="19.5" thickBot="1">
      <c r="A47" s="6"/>
      <c r="B47" s="7">
        <v>3.6</v>
      </c>
      <c r="C47" s="24" t="str">
        <f>+C28</f>
        <v>Inversión en Infraestructura</v>
      </c>
      <c r="D47" s="7"/>
      <c r="E47" s="317">
        <f>+E48</f>
        <v>32030</v>
      </c>
      <c r="F47" s="317">
        <f>+F48</f>
        <v>2300</v>
      </c>
      <c r="G47" s="317">
        <f>+E47-F47</f>
        <v>29730</v>
      </c>
      <c r="H47" s="357">
        <f>IF(E47=0,0,(F47/E47-1))</f>
        <v>-0.928192319700281</v>
      </c>
      <c r="I47" s="36"/>
    </row>
    <row r="48" spans="1:9" ht="19.5" thickTop="1">
      <c r="A48" s="6"/>
      <c r="B48" s="7"/>
      <c r="C48" s="24" t="s">
        <v>366</v>
      </c>
      <c r="D48" s="7" t="str">
        <f>+D29</f>
        <v>Construcción Física</v>
      </c>
      <c r="E48" s="295">
        <v>32030</v>
      </c>
      <c r="F48" s="295">
        <f>+'Obra Física "H"'!F29</f>
        <v>2300</v>
      </c>
      <c r="G48" s="295">
        <f>+E48-F48</f>
        <v>29730</v>
      </c>
      <c r="H48" s="356">
        <f>IF(E48=0,0,(F48/E48-1))</f>
        <v>-0.928192319700281</v>
      </c>
      <c r="I48" s="32"/>
    </row>
    <row r="49" spans="1:9" ht="18.75">
      <c r="A49" s="6"/>
      <c r="B49" s="7"/>
      <c r="C49" s="24"/>
      <c r="D49" s="7"/>
      <c r="E49" s="294"/>
      <c r="F49" s="294"/>
      <c r="G49" s="294"/>
      <c r="H49" s="355"/>
      <c r="I49" s="235"/>
    </row>
    <row r="50" spans="1:9" ht="18.75">
      <c r="A50" s="6"/>
      <c r="B50" s="7">
        <v>4</v>
      </c>
      <c r="C50" s="9" t="s">
        <v>45</v>
      </c>
      <c r="D50" s="7"/>
      <c r="E50" s="315">
        <f>+E52+E63+E66</f>
        <v>20547</v>
      </c>
      <c r="F50" s="315">
        <f>+F52+F63+F66</f>
        <v>12846</v>
      </c>
      <c r="G50" s="315">
        <f>+G52+G63+G66</f>
        <v>7701</v>
      </c>
      <c r="H50" s="354">
        <f>IF(E50=0,0,(F50/E50-1))</f>
        <v>-0.3747992407650752</v>
      </c>
      <c r="I50" s="242"/>
    </row>
    <row r="51" spans="1:9" ht="18.75">
      <c r="A51" s="6"/>
      <c r="B51" s="7"/>
      <c r="C51" s="9"/>
      <c r="D51" s="7"/>
      <c r="E51" s="316"/>
      <c r="F51" s="316"/>
      <c r="G51" s="316"/>
      <c r="H51" s="355"/>
      <c r="I51" s="25"/>
    </row>
    <row r="52" spans="1:9" ht="19.5" thickBot="1">
      <c r="A52" s="6"/>
      <c r="B52" s="7" t="s">
        <v>367</v>
      </c>
      <c r="C52" s="7" t="s">
        <v>120</v>
      </c>
      <c r="D52" s="7"/>
      <c r="E52" s="317">
        <f>SUM(E53:E61)</f>
        <v>11630</v>
      </c>
      <c r="F52" s="317">
        <f>SUM(F53:F61)</f>
        <v>10819</v>
      </c>
      <c r="G52" s="317">
        <f aca="true" t="shared" si="4" ref="G52:G61">+E52-F52</f>
        <v>811</v>
      </c>
      <c r="H52" s="357">
        <f aca="true" t="shared" si="5" ref="H52:H61">IF(E52=0,0,(F52/E52-1))</f>
        <v>-0.06973344797936376</v>
      </c>
      <c r="I52" s="36"/>
    </row>
    <row r="53" spans="1:9" ht="19.5" thickTop="1">
      <c r="A53" s="6"/>
      <c r="B53" s="7"/>
      <c r="C53" s="7" t="s">
        <v>368</v>
      </c>
      <c r="D53" s="7" t="s">
        <v>210</v>
      </c>
      <c r="E53" s="295">
        <v>7670</v>
      </c>
      <c r="F53" s="295">
        <v>5660</v>
      </c>
      <c r="G53" s="295">
        <f t="shared" si="4"/>
        <v>2010</v>
      </c>
      <c r="H53" s="356">
        <f t="shared" si="5"/>
        <v>-0.26205997392438074</v>
      </c>
      <c r="I53" s="32"/>
    </row>
    <row r="54" spans="1:9" ht="18.75">
      <c r="A54" s="6"/>
      <c r="B54" s="7"/>
      <c r="C54" s="7" t="s">
        <v>369</v>
      </c>
      <c r="D54" s="7" t="s">
        <v>211</v>
      </c>
      <c r="E54" s="295">
        <v>38</v>
      </c>
      <c r="F54" s="295">
        <v>48</v>
      </c>
      <c r="G54" s="295">
        <f t="shared" si="4"/>
        <v>-10</v>
      </c>
      <c r="H54" s="356">
        <f t="shared" si="5"/>
        <v>0.26315789473684204</v>
      </c>
      <c r="I54" s="32"/>
    </row>
    <row r="55" spans="1:9" ht="18.75">
      <c r="A55" s="6"/>
      <c r="B55" s="7"/>
      <c r="C55" s="7" t="s">
        <v>370</v>
      </c>
      <c r="D55" s="7" t="s">
        <v>71</v>
      </c>
      <c r="E55" s="295">
        <v>19</v>
      </c>
      <c r="F55" s="295">
        <v>622</v>
      </c>
      <c r="G55" s="295">
        <f t="shared" si="4"/>
        <v>-603</v>
      </c>
      <c r="H55" s="356">
        <f t="shared" si="5"/>
        <v>31.736842105263158</v>
      </c>
      <c r="I55" s="32"/>
    </row>
    <row r="56" spans="1:9" ht="18.75">
      <c r="A56" s="6"/>
      <c r="B56" s="7"/>
      <c r="C56" s="7" t="s">
        <v>371</v>
      </c>
      <c r="D56" s="7" t="s">
        <v>212</v>
      </c>
      <c r="E56" s="295">
        <v>991</v>
      </c>
      <c r="F56" s="295">
        <v>669</v>
      </c>
      <c r="G56" s="295">
        <f t="shared" si="4"/>
        <v>322</v>
      </c>
      <c r="H56" s="356">
        <f t="shared" si="5"/>
        <v>-0.3249243188698284</v>
      </c>
      <c r="I56" s="32"/>
    </row>
    <row r="57" spans="1:9" ht="18.75">
      <c r="A57" s="6"/>
      <c r="B57" s="7"/>
      <c r="C57" s="7" t="s">
        <v>372</v>
      </c>
      <c r="D57" s="7" t="s">
        <v>72</v>
      </c>
      <c r="E57" s="295"/>
      <c r="F57" s="295"/>
      <c r="G57" s="295">
        <f t="shared" si="4"/>
        <v>0</v>
      </c>
      <c r="H57" s="356">
        <f t="shared" si="5"/>
        <v>0</v>
      </c>
      <c r="I57" s="32"/>
    </row>
    <row r="58" spans="1:9" ht="18.75">
      <c r="A58" s="6"/>
      <c r="B58" s="7"/>
      <c r="C58" s="7" t="s">
        <v>373</v>
      </c>
      <c r="D58" s="7" t="s">
        <v>213</v>
      </c>
      <c r="E58" s="295"/>
      <c r="F58" s="295"/>
      <c r="G58" s="295">
        <f t="shared" si="4"/>
        <v>0</v>
      </c>
      <c r="H58" s="356">
        <f t="shared" si="5"/>
        <v>0</v>
      </c>
      <c r="I58" s="32"/>
    </row>
    <row r="59" spans="1:9" ht="18.75">
      <c r="A59" s="6"/>
      <c r="B59" s="7"/>
      <c r="C59" s="7" t="s">
        <v>374</v>
      </c>
      <c r="D59" s="7" t="s">
        <v>214</v>
      </c>
      <c r="E59" s="295">
        <v>19</v>
      </c>
      <c r="F59" s="295"/>
      <c r="G59" s="295">
        <f t="shared" si="4"/>
        <v>19</v>
      </c>
      <c r="H59" s="356">
        <f t="shared" si="5"/>
        <v>-1</v>
      </c>
      <c r="I59" s="32"/>
    </row>
    <row r="60" spans="1:9" ht="18.75">
      <c r="A60" s="6"/>
      <c r="B60" s="7"/>
      <c r="C60" s="7" t="s">
        <v>375</v>
      </c>
      <c r="D60" s="7" t="s">
        <v>215</v>
      </c>
      <c r="E60" s="295">
        <v>223</v>
      </c>
      <c r="F60" s="295">
        <v>316</v>
      </c>
      <c r="G60" s="295">
        <f t="shared" si="4"/>
        <v>-93</v>
      </c>
      <c r="H60" s="356">
        <f t="shared" si="5"/>
        <v>0.4170403587443947</v>
      </c>
      <c r="I60" s="32"/>
    </row>
    <row r="61" spans="1:9" ht="18.75">
      <c r="A61" s="6"/>
      <c r="B61" s="7"/>
      <c r="C61" s="7" t="s">
        <v>376</v>
      </c>
      <c r="D61" s="7" t="s">
        <v>216</v>
      </c>
      <c r="E61" s="295">
        <v>2670</v>
      </c>
      <c r="F61" s="295">
        <v>3504</v>
      </c>
      <c r="G61" s="295">
        <f t="shared" si="4"/>
        <v>-834</v>
      </c>
      <c r="H61" s="356">
        <f t="shared" si="5"/>
        <v>0.31235955056179776</v>
      </c>
      <c r="I61" s="32"/>
    </row>
    <row r="62" spans="1:9" ht="18.75">
      <c r="A62" s="6"/>
      <c r="B62" s="7"/>
      <c r="C62" s="7"/>
      <c r="D62" s="7"/>
      <c r="E62" s="295"/>
      <c r="F62" s="295"/>
      <c r="G62" s="295"/>
      <c r="H62" s="356"/>
      <c r="I62" s="32"/>
    </row>
    <row r="63" spans="1:9" ht="19.5" thickBot="1">
      <c r="A63" s="6"/>
      <c r="B63" s="7">
        <v>4.5</v>
      </c>
      <c r="C63" s="24" t="s">
        <v>346</v>
      </c>
      <c r="D63" s="7"/>
      <c r="E63" s="317">
        <f>+E64</f>
        <v>7296</v>
      </c>
      <c r="F63" s="317">
        <f>+F64</f>
        <v>0</v>
      </c>
      <c r="G63" s="317">
        <f>+E63-F63</f>
        <v>7296</v>
      </c>
      <c r="H63" s="357">
        <f>IF(E63=0,0,(F63/E63-1))</f>
        <v>-1</v>
      </c>
      <c r="I63" s="36"/>
    </row>
    <row r="64" spans="1:9" ht="19.5" thickTop="1">
      <c r="A64" s="6"/>
      <c r="B64" s="7"/>
      <c r="C64" s="24" t="s">
        <v>377</v>
      </c>
      <c r="D64" s="7" t="s">
        <v>73</v>
      </c>
      <c r="E64" s="295">
        <v>7296</v>
      </c>
      <c r="F64" s="295"/>
      <c r="G64" s="295">
        <f>+E64-F64</f>
        <v>7296</v>
      </c>
      <c r="H64" s="356">
        <f>IF(E64=0,0,(F64/E64-1))</f>
        <v>-1</v>
      </c>
      <c r="I64" s="32"/>
    </row>
    <row r="65" spans="1:9" ht="18.75">
      <c r="A65" s="6"/>
      <c r="B65" s="7"/>
      <c r="C65" s="24"/>
      <c r="D65" s="7"/>
      <c r="E65" s="295"/>
      <c r="F65" s="295"/>
      <c r="G65" s="295"/>
      <c r="H65" s="356"/>
      <c r="I65" s="32"/>
    </row>
    <row r="66" spans="1:9" ht="19.5" thickBot="1">
      <c r="A66" s="6"/>
      <c r="B66" s="7">
        <v>4.6</v>
      </c>
      <c r="C66" s="24" t="str">
        <f>+C47</f>
        <v>Inversión en Infraestructura</v>
      </c>
      <c r="D66" s="7"/>
      <c r="E66" s="317">
        <f>+E67</f>
        <v>1621</v>
      </c>
      <c r="F66" s="317">
        <f>+F67</f>
        <v>2027</v>
      </c>
      <c r="G66" s="317">
        <f>+E66-F66</f>
        <v>-406</v>
      </c>
      <c r="H66" s="357">
        <f>IF(E66=0,0,(F66/E66-1))</f>
        <v>0.25046267735965455</v>
      </c>
      <c r="I66" s="36"/>
    </row>
    <row r="67" spans="1:9" ht="19.5" thickTop="1">
      <c r="A67" s="6"/>
      <c r="B67" s="7"/>
      <c r="C67" s="24" t="s">
        <v>378</v>
      </c>
      <c r="D67" s="7" t="str">
        <f>+D48</f>
        <v>Construcción Física</v>
      </c>
      <c r="E67" s="295">
        <v>1621</v>
      </c>
      <c r="F67" s="295">
        <f>+'Obra Física "H"'!F45</f>
        <v>2027</v>
      </c>
      <c r="G67" s="295">
        <f>+E67-F67</f>
        <v>-406</v>
      </c>
      <c r="H67" s="356">
        <f>IF(E67=0,0,(F67/E67-1))</f>
        <v>0.25046267735965455</v>
      </c>
      <c r="I67" s="32"/>
    </row>
    <row r="68" spans="1:9" ht="18.75">
      <c r="A68" s="6"/>
      <c r="B68" s="7"/>
      <c r="C68" s="7"/>
      <c r="D68" s="7"/>
      <c r="E68" s="295"/>
      <c r="F68" s="295"/>
      <c r="G68" s="295"/>
      <c r="H68" s="356"/>
      <c r="I68" s="32"/>
    </row>
    <row r="69" spans="1:9" ht="19.5" thickBot="1">
      <c r="A69" s="37"/>
      <c r="B69" s="38"/>
      <c r="C69" s="38"/>
      <c r="D69" s="38"/>
      <c r="E69" s="318"/>
      <c r="F69" s="318"/>
      <c r="G69" s="318"/>
      <c r="H69" s="358"/>
      <c r="I69" s="35"/>
    </row>
    <row r="70" spans="1:9" ht="19.5" thickBot="1">
      <c r="A70" s="39" t="s">
        <v>52</v>
      </c>
      <c r="B70" s="40"/>
      <c r="C70" s="40"/>
      <c r="D70" s="41"/>
      <c r="E70" s="317">
        <f>+E50+E31+E12</f>
        <v>55413</v>
      </c>
      <c r="F70" s="317">
        <f>+F50+F31+F12</f>
        <v>86538</v>
      </c>
      <c r="G70" s="317">
        <f>+G50+G31+G12</f>
        <v>-31125</v>
      </c>
      <c r="H70" s="357">
        <f>IF(E70=0,0,(F70/E70-1))</f>
        <v>0.5616912998754804</v>
      </c>
      <c r="I70" s="36"/>
    </row>
    <row r="71" ht="19.5" thickTop="1">
      <c r="E71" s="23"/>
    </row>
  </sheetData>
  <mergeCells count="5">
    <mergeCell ref="A1:I1"/>
    <mergeCell ref="A2:I2"/>
    <mergeCell ref="G7:H7"/>
    <mergeCell ref="C10:D10"/>
    <mergeCell ref="A4:I4"/>
  </mergeCells>
  <printOptions horizontalCentered="1" verticalCentered="1"/>
  <pageMargins left="0.45" right="0.37" top="0.21" bottom="0.29" header="0.18" footer="0.17"/>
  <pageSetup fitToHeight="1" fitToWidth="1" horizontalDpi="600" verticalDpi="600" orientation="landscape" scale="47" r:id="rId1"/>
  <headerFooter alignWithMargins="0">
    <oddFooter>&amp;C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50" zoomScaleNormal="5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16" sqref="F16"/>
    </sheetView>
  </sheetViews>
  <sheetFormatPr defaultColWidth="11.5546875" defaultRowHeight="18.75"/>
  <cols>
    <col min="1" max="1" width="8.6640625" style="0" customWidth="1"/>
    <col min="2" max="2" width="7.21484375" style="0" bestFit="1" customWidth="1"/>
    <col min="3" max="3" width="10.77734375" style="0" customWidth="1"/>
    <col min="4" max="4" width="32.99609375" style="0" customWidth="1"/>
    <col min="5" max="6" width="15.4453125" style="0" bestFit="1" customWidth="1"/>
    <col min="9" max="9" width="14.10546875" style="0" bestFit="1" customWidth="1"/>
  </cols>
  <sheetData>
    <row r="1" spans="1:9" ht="18.75">
      <c r="A1" s="439" t="str">
        <f>+'Inversión Consolidado "G"'!A1:I1</f>
        <v>UNIVERSIDAD AUTONOMA DE SINALOA</v>
      </c>
      <c r="B1" s="439"/>
      <c r="C1" s="439"/>
      <c r="D1" s="439"/>
      <c r="E1" s="439"/>
      <c r="F1" s="439"/>
      <c r="G1" s="439"/>
      <c r="H1" s="439"/>
      <c r="I1" s="439"/>
    </row>
    <row r="2" spans="1:9" ht="18.75">
      <c r="A2" s="438" t="s">
        <v>516</v>
      </c>
      <c r="B2" s="438"/>
      <c r="C2" s="438"/>
      <c r="D2" s="438"/>
      <c r="E2" s="438"/>
      <c r="F2" s="438"/>
      <c r="G2" s="438"/>
      <c r="H2" s="438"/>
      <c r="I2" s="438"/>
    </row>
    <row r="4" spans="1:9" ht="28.5">
      <c r="A4" s="444" t="s">
        <v>491</v>
      </c>
      <c r="B4" s="445"/>
      <c r="C4" s="445"/>
      <c r="D4" s="445"/>
      <c r="E4" s="445"/>
      <c r="F4" s="445"/>
      <c r="G4" s="445"/>
      <c r="H4" s="445"/>
      <c r="I4" s="446"/>
    </row>
    <row r="6" spans="1:4" ht="21">
      <c r="A6" s="2" t="s">
        <v>51</v>
      </c>
      <c r="B6" s="3"/>
      <c r="C6" s="4"/>
      <c r="D6" s="4"/>
    </row>
    <row r="7" spans="1:9" ht="18.75">
      <c r="A7" s="28" t="s">
        <v>515</v>
      </c>
      <c r="B7" s="27"/>
      <c r="C7" s="17"/>
      <c r="D7" s="20"/>
      <c r="E7" s="268"/>
      <c r="F7" s="269"/>
      <c r="G7" s="442" t="s">
        <v>48</v>
      </c>
      <c r="H7" s="443"/>
      <c r="I7" s="73" t="s">
        <v>145</v>
      </c>
    </row>
    <row r="8" spans="1:9" ht="18.75">
      <c r="A8" s="42"/>
      <c r="B8" s="140"/>
      <c r="C8" s="141"/>
      <c r="D8" s="141"/>
      <c r="E8" s="74" t="s">
        <v>183</v>
      </c>
      <c r="F8" s="74" t="s">
        <v>230</v>
      </c>
      <c r="G8" s="73"/>
      <c r="H8" s="71"/>
      <c r="I8" s="74" t="s">
        <v>85</v>
      </c>
    </row>
    <row r="9" spans="1:9" ht="18.75">
      <c r="A9" s="42" t="s">
        <v>50</v>
      </c>
      <c r="B9" s="30"/>
      <c r="C9" s="30"/>
      <c r="D9" s="30"/>
      <c r="E9" s="74" t="s">
        <v>489</v>
      </c>
      <c r="F9" s="74" t="s">
        <v>489</v>
      </c>
      <c r="G9" s="74"/>
      <c r="H9" s="143"/>
      <c r="I9" s="74" t="s">
        <v>146</v>
      </c>
    </row>
    <row r="10" spans="1:9" ht="18.75">
      <c r="A10" s="167" t="s">
        <v>142</v>
      </c>
      <c r="B10" s="168" t="s">
        <v>143</v>
      </c>
      <c r="C10" s="436" t="s">
        <v>144</v>
      </c>
      <c r="D10" s="437"/>
      <c r="E10" s="75" t="s">
        <v>440</v>
      </c>
      <c r="F10" s="75" t="s">
        <v>440</v>
      </c>
      <c r="G10" s="75" t="s">
        <v>49</v>
      </c>
      <c r="H10" s="142" t="s">
        <v>21</v>
      </c>
      <c r="I10" s="75" t="s">
        <v>84</v>
      </c>
    </row>
    <row r="11" spans="1:9" ht="18.75">
      <c r="A11" s="8"/>
      <c r="B11" s="9"/>
      <c r="C11" s="7"/>
      <c r="D11" s="7"/>
      <c r="E11" s="25"/>
      <c r="F11" s="25"/>
      <c r="G11" s="25"/>
      <c r="H11" s="25"/>
      <c r="I11" s="25"/>
    </row>
    <row r="12" spans="1:9" ht="18.75">
      <c r="A12" s="6"/>
      <c r="B12" s="7">
        <v>1</v>
      </c>
      <c r="C12" s="9" t="s">
        <v>43</v>
      </c>
      <c r="D12" s="7"/>
      <c r="E12" s="25"/>
      <c r="F12" s="25"/>
      <c r="G12" s="25"/>
      <c r="H12" s="25"/>
      <c r="I12" s="25"/>
    </row>
    <row r="13" spans="1:9" ht="18.75">
      <c r="A13" s="6"/>
      <c r="B13" s="7"/>
      <c r="C13" s="9"/>
      <c r="D13" s="7"/>
      <c r="E13" s="25"/>
      <c r="F13" s="25"/>
      <c r="G13" s="25"/>
      <c r="H13" s="25"/>
      <c r="I13" s="25"/>
    </row>
    <row r="14" spans="1:9" ht="19.5" thickBot="1">
      <c r="A14" s="6">
        <v>4306</v>
      </c>
      <c r="B14" s="7">
        <v>1.6</v>
      </c>
      <c r="C14" s="7" t="s">
        <v>459</v>
      </c>
      <c r="E14" s="284">
        <f>+E15+E17+E24</f>
        <v>0</v>
      </c>
      <c r="F14" s="284">
        <f>+F15+F17+F24</f>
        <v>16098</v>
      </c>
      <c r="G14" s="284">
        <f aca="true" t="shared" si="0" ref="G14:G25">+E14-F14</f>
        <v>-16098</v>
      </c>
      <c r="H14" s="349">
        <f>IF(E14=0,0,(F14/E14-1))</f>
        <v>0</v>
      </c>
      <c r="I14" s="237"/>
    </row>
    <row r="15" spans="1:9" ht="19.5" thickTop="1">
      <c r="A15" s="6"/>
      <c r="B15" s="7" t="s">
        <v>344</v>
      </c>
      <c r="C15" t="s">
        <v>502</v>
      </c>
      <c r="E15" s="245">
        <f>+E16</f>
        <v>0</v>
      </c>
      <c r="F15" s="245">
        <v>16098</v>
      </c>
      <c r="G15" s="245">
        <f t="shared" si="0"/>
        <v>-16098</v>
      </c>
      <c r="H15" s="350">
        <f aca="true" t="shared" si="1" ref="H15:H25">IF(E15=0,0,(F15/E15-1))</f>
        <v>0</v>
      </c>
      <c r="I15" s="238"/>
    </row>
    <row r="16" spans="1:9" ht="18.75">
      <c r="A16" s="6"/>
      <c r="B16" s="7"/>
      <c r="C16" t="s">
        <v>395</v>
      </c>
      <c r="D16" t="s">
        <v>383</v>
      </c>
      <c r="E16" s="245"/>
      <c r="F16" s="245"/>
      <c r="G16" s="245">
        <f t="shared" si="0"/>
        <v>0</v>
      </c>
      <c r="H16" s="350">
        <f t="shared" si="1"/>
        <v>0</v>
      </c>
      <c r="I16" s="238"/>
    </row>
    <row r="17" spans="1:9" ht="18.75">
      <c r="A17" s="6"/>
      <c r="B17" s="7" t="s">
        <v>387</v>
      </c>
      <c r="C17" t="s">
        <v>384</v>
      </c>
      <c r="E17" s="245">
        <f>SUM(E18:E23)</f>
        <v>0</v>
      </c>
      <c r="F17" s="245">
        <f>SUM(F18:F23)</f>
        <v>0</v>
      </c>
      <c r="G17" s="245">
        <f t="shared" si="0"/>
        <v>0</v>
      </c>
      <c r="H17" s="350">
        <f t="shared" si="1"/>
        <v>0</v>
      </c>
      <c r="I17" s="238"/>
    </row>
    <row r="18" spans="1:9" ht="18.75">
      <c r="A18" s="6"/>
      <c r="B18" s="7"/>
      <c r="C18" s="7" t="s">
        <v>389</v>
      </c>
      <c r="D18" s="7" t="s">
        <v>2</v>
      </c>
      <c r="E18" s="245"/>
      <c r="F18" s="245"/>
      <c r="G18" s="245">
        <f t="shared" si="0"/>
        <v>0</v>
      </c>
      <c r="H18" s="350">
        <f t="shared" si="1"/>
        <v>0</v>
      </c>
      <c r="I18" s="238"/>
    </row>
    <row r="19" spans="1:9" ht="18.75">
      <c r="A19" s="6"/>
      <c r="B19" s="7"/>
      <c r="C19" s="7" t="s">
        <v>390</v>
      </c>
      <c r="D19" s="7" t="s">
        <v>3</v>
      </c>
      <c r="E19" s="245"/>
      <c r="F19" s="245"/>
      <c r="G19" s="245">
        <f t="shared" si="0"/>
        <v>0</v>
      </c>
      <c r="H19" s="350">
        <f t="shared" si="1"/>
        <v>0</v>
      </c>
      <c r="I19" s="238"/>
    </row>
    <row r="20" spans="1:9" ht="18.75">
      <c r="A20" s="6"/>
      <c r="B20" s="7"/>
      <c r="C20" s="7" t="s">
        <v>391</v>
      </c>
      <c r="D20" s="7" t="s">
        <v>4</v>
      </c>
      <c r="E20" s="245"/>
      <c r="F20" s="245"/>
      <c r="G20" s="245">
        <f t="shared" si="0"/>
        <v>0</v>
      </c>
      <c r="H20" s="350">
        <f t="shared" si="1"/>
        <v>0</v>
      </c>
      <c r="I20" s="238"/>
    </row>
    <row r="21" spans="1:9" ht="18.75">
      <c r="A21" s="6"/>
      <c r="B21" s="7"/>
      <c r="C21" s="7" t="s">
        <v>392</v>
      </c>
      <c r="D21" s="7" t="s">
        <v>379</v>
      </c>
      <c r="E21" s="245"/>
      <c r="F21" s="245"/>
      <c r="G21" s="245">
        <f t="shared" si="0"/>
        <v>0</v>
      </c>
      <c r="H21" s="350">
        <f t="shared" si="1"/>
        <v>0</v>
      </c>
      <c r="I21" s="238"/>
    </row>
    <row r="22" spans="1:9" ht="18.75">
      <c r="A22" s="6"/>
      <c r="B22" s="7"/>
      <c r="C22" s="7" t="s">
        <v>393</v>
      </c>
      <c r="D22" s="7" t="s">
        <v>5</v>
      </c>
      <c r="E22" s="245"/>
      <c r="F22" s="245"/>
      <c r="G22" s="245">
        <f t="shared" si="0"/>
        <v>0</v>
      </c>
      <c r="H22" s="350">
        <f t="shared" si="1"/>
        <v>0</v>
      </c>
      <c r="I22" s="238"/>
    </row>
    <row r="23" spans="1:9" ht="18.75">
      <c r="A23" s="6"/>
      <c r="B23" s="7"/>
      <c r="C23" s="7" t="s">
        <v>394</v>
      </c>
      <c r="D23" s="7" t="s">
        <v>381</v>
      </c>
      <c r="E23" s="245"/>
      <c r="F23" s="245"/>
      <c r="G23" s="245">
        <f t="shared" si="0"/>
        <v>0</v>
      </c>
      <c r="H23" s="350">
        <f t="shared" si="1"/>
        <v>0</v>
      </c>
      <c r="I23" s="238"/>
    </row>
    <row r="24" spans="1:9" ht="18.75">
      <c r="A24" s="6"/>
      <c r="B24" s="7" t="s">
        <v>388</v>
      </c>
      <c r="C24" s="24" t="s">
        <v>385</v>
      </c>
      <c r="D24" s="7"/>
      <c r="E24" s="245">
        <f>+E25</f>
        <v>0</v>
      </c>
      <c r="F24" s="245">
        <f>+F25</f>
        <v>0</v>
      </c>
      <c r="G24" s="245">
        <f t="shared" si="0"/>
        <v>0</v>
      </c>
      <c r="H24" s="350">
        <f t="shared" si="1"/>
        <v>0</v>
      </c>
      <c r="I24" s="238"/>
    </row>
    <row r="25" spans="1:9" ht="18.75">
      <c r="A25" s="6"/>
      <c r="B25" s="7"/>
      <c r="C25" s="24" t="s">
        <v>396</v>
      </c>
      <c r="D25" s="7" t="s">
        <v>503</v>
      </c>
      <c r="E25" s="245"/>
      <c r="F25" s="245"/>
      <c r="G25" s="245">
        <f t="shared" si="0"/>
        <v>0</v>
      </c>
      <c r="H25" s="350">
        <f t="shared" si="1"/>
        <v>0</v>
      </c>
      <c r="I25" s="238"/>
    </row>
    <row r="26" spans="1:9" ht="18.75">
      <c r="A26" s="6"/>
      <c r="B26" s="7"/>
      <c r="C26" s="24"/>
      <c r="D26" s="7"/>
      <c r="E26" s="245"/>
      <c r="F26" s="245"/>
      <c r="G26" s="245"/>
      <c r="H26" s="350"/>
      <c r="I26" s="238"/>
    </row>
    <row r="27" spans="1:9" ht="18.75">
      <c r="A27" s="29"/>
      <c r="B27" s="7">
        <v>3</v>
      </c>
      <c r="C27" s="9" t="s">
        <v>44</v>
      </c>
      <c r="D27" s="7"/>
      <c r="E27" s="247"/>
      <c r="F27" s="247"/>
      <c r="G27" s="247"/>
      <c r="H27" s="351"/>
      <c r="I27" s="240"/>
    </row>
    <row r="28" spans="1:9" ht="18.75">
      <c r="A28" s="29"/>
      <c r="B28" s="7"/>
      <c r="C28" s="9"/>
      <c r="D28" s="7"/>
      <c r="E28" s="247"/>
      <c r="F28" s="247"/>
      <c r="G28" s="247"/>
      <c r="H28" s="351"/>
      <c r="I28" s="240"/>
    </row>
    <row r="29" spans="1:9" ht="19.5" thickBot="1">
      <c r="A29" s="29"/>
      <c r="B29" s="7">
        <v>3.6</v>
      </c>
      <c r="C29" s="7" t="str">
        <f>+C14</f>
        <v>Inversión en Infraestructura</v>
      </c>
      <c r="D29" s="7"/>
      <c r="E29" s="284">
        <f>+E30+E32+E39</f>
        <v>1800</v>
      </c>
      <c r="F29" s="284">
        <f>+F30+F32+F39</f>
        <v>2300</v>
      </c>
      <c r="G29" s="284">
        <f aca="true" t="shared" si="2" ref="G29:G40">+E29-F29</f>
        <v>-500</v>
      </c>
      <c r="H29" s="349">
        <f aca="true" t="shared" si="3" ref="H29:H40">IF(E29=0,0,(F29/E29-1))</f>
        <v>0.2777777777777777</v>
      </c>
      <c r="I29" s="237"/>
    </row>
    <row r="30" spans="1:9" ht="19.5" thickTop="1">
      <c r="A30" s="29"/>
      <c r="B30" s="7" t="s">
        <v>366</v>
      </c>
      <c r="C30" t="str">
        <f>+C15</f>
        <v>Total en Inversión en Infra. por contrato</v>
      </c>
      <c r="E30" s="245">
        <v>1800</v>
      </c>
      <c r="F30" s="245">
        <v>2300</v>
      </c>
      <c r="G30" s="245">
        <f t="shared" si="2"/>
        <v>-500</v>
      </c>
      <c r="H30" s="350">
        <f t="shared" si="3"/>
        <v>0.2777777777777777</v>
      </c>
      <c r="I30" s="238"/>
    </row>
    <row r="31" spans="1:9" ht="18.75">
      <c r="A31" s="29"/>
      <c r="B31" s="7"/>
      <c r="C31" t="s">
        <v>397</v>
      </c>
      <c r="D31" t="s">
        <v>383</v>
      </c>
      <c r="E31" s="245">
        <v>1800</v>
      </c>
      <c r="F31" s="245"/>
      <c r="G31" s="245">
        <f t="shared" si="2"/>
        <v>1800</v>
      </c>
      <c r="H31" s="350">
        <f t="shared" si="3"/>
        <v>-1</v>
      </c>
      <c r="I31" s="238"/>
    </row>
    <row r="32" spans="1:9" ht="18.75">
      <c r="A32" s="29"/>
      <c r="B32" s="7" t="s">
        <v>398</v>
      </c>
      <c r="C32" t="s">
        <v>384</v>
      </c>
      <c r="E32" s="245">
        <f>SUM(E33:E38)</f>
        <v>0</v>
      </c>
      <c r="F32" s="245">
        <f>SUM(F33:F38)</f>
        <v>0</v>
      </c>
      <c r="G32" s="245">
        <f t="shared" si="2"/>
        <v>0</v>
      </c>
      <c r="H32" s="350">
        <f t="shared" si="3"/>
        <v>0</v>
      </c>
      <c r="I32" s="238"/>
    </row>
    <row r="33" spans="1:9" ht="18.75">
      <c r="A33" s="29"/>
      <c r="B33" s="7"/>
      <c r="C33" s="24" t="s">
        <v>399</v>
      </c>
      <c r="D33" s="7" t="s">
        <v>2</v>
      </c>
      <c r="E33" s="245"/>
      <c r="F33" s="245"/>
      <c r="G33" s="245">
        <f t="shared" si="2"/>
        <v>0</v>
      </c>
      <c r="H33" s="350">
        <f t="shared" si="3"/>
        <v>0</v>
      </c>
      <c r="I33" s="238"/>
    </row>
    <row r="34" spans="1:9" ht="18.75">
      <c r="A34" s="29"/>
      <c r="B34" s="7"/>
      <c r="C34" s="24" t="s">
        <v>400</v>
      </c>
      <c r="D34" s="7" t="s">
        <v>3</v>
      </c>
      <c r="E34" s="245"/>
      <c r="F34" s="245"/>
      <c r="G34" s="245">
        <f t="shared" si="2"/>
        <v>0</v>
      </c>
      <c r="H34" s="350">
        <f t="shared" si="3"/>
        <v>0</v>
      </c>
      <c r="I34" s="238"/>
    </row>
    <row r="35" spans="1:9" ht="18.75">
      <c r="A35" s="6"/>
      <c r="C35" s="24" t="s">
        <v>401</v>
      </c>
      <c r="D35" s="7" t="s">
        <v>4</v>
      </c>
      <c r="E35" s="245"/>
      <c r="F35" s="245"/>
      <c r="G35" s="245">
        <f t="shared" si="2"/>
        <v>0</v>
      </c>
      <c r="H35" s="350">
        <f t="shared" si="3"/>
        <v>0</v>
      </c>
      <c r="I35" s="238"/>
    </row>
    <row r="36" spans="1:9" ht="18.75">
      <c r="A36" s="6"/>
      <c r="B36" s="7"/>
      <c r="C36" s="24" t="s">
        <v>402</v>
      </c>
      <c r="D36" s="7" t="s">
        <v>379</v>
      </c>
      <c r="E36" s="245"/>
      <c r="F36" s="245"/>
      <c r="G36" s="245">
        <f t="shared" si="2"/>
        <v>0</v>
      </c>
      <c r="H36" s="350">
        <f t="shared" si="3"/>
        <v>0</v>
      </c>
      <c r="I36" s="238"/>
    </row>
    <row r="37" spans="1:9" ht="18.75">
      <c r="A37" s="6"/>
      <c r="B37" s="7"/>
      <c r="C37" s="24" t="s">
        <v>403</v>
      </c>
      <c r="D37" s="7" t="s">
        <v>5</v>
      </c>
      <c r="E37" s="245"/>
      <c r="F37" s="245"/>
      <c r="G37" s="245">
        <f t="shared" si="2"/>
        <v>0</v>
      </c>
      <c r="H37" s="350">
        <f t="shared" si="3"/>
        <v>0</v>
      </c>
      <c r="I37" s="238"/>
    </row>
    <row r="38" spans="1:9" ht="18.75">
      <c r="A38" s="6"/>
      <c r="B38" s="7"/>
      <c r="C38" s="24" t="s">
        <v>404</v>
      </c>
      <c r="D38" s="7" t="s">
        <v>381</v>
      </c>
      <c r="E38" s="245"/>
      <c r="F38" s="245"/>
      <c r="G38" s="245">
        <f t="shared" si="2"/>
        <v>0</v>
      </c>
      <c r="H38" s="350">
        <f t="shared" si="3"/>
        <v>0</v>
      </c>
      <c r="I38" s="238"/>
    </row>
    <row r="39" spans="1:9" ht="18.75">
      <c r="A39" s="6"/>
      <c r="B39" s="7" t="s">
        <v>405</v>
      </c>
      <c r="C39" s="24" t="s">
        <v>385</v>
      </c>
      <c r="D39" s="7"/>
      <c r="E39" s="245">
        <f>+E40</f>
        <v>0</v>
      </c>
      <c r="F39" s="245">
        <f>+F40</f>
        <v>0</v>
      </c>
      <c r="G39" s="245">
        <f t="shared" si="2"/>
        <v>0</v>
      </c>
      <c r="H39" s="350">
        <f t="shared" si="3"/>
        <v>0</v>
      </c>
      <c r="I39" s="238"/>
    </row>
    <row r="40" spans="1:9" ht="18.75">
      <c r="A40" s="6"/>
      <c r="B40" s="7"/>
      <c r="C40" s="24" t="s">
        <v>406</v>
      </c>
      <c r="D40" s="7" t="str">
        <f>+D25</f>
        <v>Estudios de preinversión</v>
      </c>
      <c r="E40" s="245"/>
      <c r="F40" s="245"/>
      <c r="G40" s="245">
        <f t="shared" si="2"/>
        <v>0</v>
      </c>
      <c r="H40" s="350">
        <f t="shared" si="3"/>
        <v>0</v>
      </c>
      <c r="I40" s="238"/>
    </row>
    <row r="41" spans="1:9" ht="18.75">
      <c r="A41" s="6"/>
      <c r="B41" s="7"/>
      <c r="C41" s="7"/>
      <c r="D41" s="7"/>
      <c r="E41" s="245"/>
      <c r="F41" s="245"/>
      <c r="G41" s="245"/>
      <c r="H41" s="350"/>
      <c r="I41" s="238"/>
    </row>
    <row r="42" spans="1:9" ht="18.75">
      <c r="A42" s="6"/>
      <c r="B42" s="7"/>
      <c r="C42" s="7"/>
      <c r="D42" s="7"/>
      <c r="E42" s="245"/>
      <c r="F42" s="245"/>
      <c r="G42" s="245"/>
      <c r="H42" s="350"/>
      <c r="I42" s="238"/>
    </row>
    <row r="43" spans="1:9" ht="18.75">
      <c r="A43" s="6"/>
      <c r="B43" s="7">
        <v>4</v>
      </c>
      <c r="C43" s="9" t="s">
        <v>45</v>
      </c>
      <c r="D43" s="7"/>
      <c r="E43" s="247"/>
      <c r="F43" s="247"/>
      <c r="G43" s="247"/>
      <c r="H43" s="351"/>
      <c r="I43" s="240"/>
    </row>
    <row r="44" spans="1:9" ht="18.75">
      <c r="A44" s="6"/>
      <c r="B44" s="7"/>
      <c r="C44" s="9"/>
      <c r="D44" s="7"/>
      <c r="E44" s="247"/>
      <c r="F44" s="247"/>
      <c r="G44" s="247"/>
      <c r="H44" s="351"/>
      <c r="I44" s="240"/>
    </row>
    <row r="45" spans="1:9" ht="19.5" thickBot="1">
      <c r="A45" s="6"/>
      <c r="B45" s="7">
        <v>4.6</v>
      </c>
      <c r="C45" s="7" t="str">
        <f>+C29</f>
        <v>Inversión en Infraestructura</v>
      </c>
      <c r="D45" s="7"/>
      <c r="E45" s="284">
        <f>+E46+E48+E55</f>
        <v>1621</v>
      </c>
      <c r="F45" s="284">
        <f>+F46+F48+F55</f>
        <v>2027</v>
      </c>
      <c r="G45" s="284">
        <f aca="true" t="shared" si="4" ref="G45:G56">+E45-F45</f>
        <v>-406</v>
      </c>
      <c r="H45" s="349">
        <f aca="true" t="shared" si="5" ref="H45:H56">IF(E45=0,0,(F45/E45-1))</f>
        <v>0.25046267735965455</v>
      </c>
      <c r="I45" s="237"/>
    </row>
    <row r="46" spans="1:9" ht="19.5" thickTop="1">
      <c r="A46" s="6"/>
      <c r="B46" s="7" t="s">
        <v>378</v>
      </c>
      <c r="C46" s="7" t="str">
        <f>+C30</f>
        <v>Total en Inversión en Infra. por contrato</v>
      </c>
      <c r="D46" s="7"/>
      <c r="E46" s="245">
        <f>+E47</f>
        <v>1621</v>
      </c>
      <c r="F46" s="245">
        <v>2027</v>
      </c>
      <c r="G46" s="245">
        <f t="shared" si="4"/>
        <v>-406</v>
      </c>
      <c r="H46" s="350">
        <f t="shared" si="5"/>
        <v>0.25046267735965455</v>
      </c>
      <c r="I46" s="238"/>
    </row>
    <row r="47" spans="1:9" ht="18.75">
      <c r="A47" s="6"/>
      <c r="B47" s="7"/>
      <c r="C47" s="7" t="s">
        <v>407</v>
      </c>
      <c r="D47" s="7" t="s">
        <v>380</v>
      </c>
      <c r="E47" s="245">
        <v>1621</v>
      </c>
      <c r="F47" s="245"/>
      <c r="G47" s="245">
        <f t="shared" si="4"/>
        <v>1621</v>
      </c>
      <c r="H47" s="350">
        <f t="shared" si="5"/>
        <v>-1</v>
      </c>
      <c r="I47" s="238"/>
    </row>
    <row r="48" spans="1:9" ht="18.75">
      <c r="A48" s="6"/>
      <c r="B48" s="7" t="s">
        <v>408</v>
      </c>
      <c r="C48" s="7" t="s">
        <v>384</v>
      </c>
      <c r="D48" s="7"/>
      <c r="E48" s="245">
        <f>SUM(E49:E54)</f>
        <v>0</v>
      </c>
      <c r="F48" s="245">
        <f>SUM(F49:F54)</f>
        <v>0</v>
      </c>
      <c r="G48" s="245">
        <f t="shared" si="4"/>
        <v>0</v>
      </c>
      <c r="H48" s="350">
        <f t="shared" si="5"/>
        <v>0</v>
      </c>
      <c r="I48" s="238"/>
    </row>
    <row r="49" spans="1:9" ht="18.75">
      <c r="A49" s="6"/>
      <c r="B49" s="7"/>
      <c r="C49" s="7" t="s">
        <v>409</v>
      </c>
      <c r="D49" s="7" t="s">
        <v>2</v>
      </c>
      <c r="E49" s="245"/>
      <c r="F49" s="245"/>
      <c r="G49" s="245">
        <f t="shared" si="4"/>
        <v>0</v>
      </c>
      <c r="H49" s="350">
        <f t="shared" si="5"/>
        <v>0</v>
      </c>
      <c r="I49" s="238"/>
    </row>
    <row r="50" spans="1:9" ht="18.75">
      <c r="A50" s="6"/>
      <c r="B50" s="7"/>
      <c r="C50" s="7" t="s">
        <v>410</v>
      </c>
      <c r="D50" s="7" t="s">
        <v>3</v>
      </c>
      <c r="E50" s="245"/>
      <c r="F50" s="245"/>
      <c r="G50" s="245">
        <f t="shared" si="4"/>
        <v>0</v>
      </c>
      <c r="H50" s="350">
        <f t="shared" si="5"/>
        <v>0</v>
      </c>
      <c r="I50" s="238"/>
    </row>
    <row r="51" spans="1:9" ht="18.75">
      <c r="A51" s="6"/>
      <c r="B51" s="7"/>
      <c r="C51" s="7" t="s">
        <v>411</v>
      </c>
      <c r="D51" s="7" t="s">
        <v>4</v>
      </c>
      <c r="E51" s="245"/>
      <c r="F51" s="245"/>
      <c r="G51" s="245">
        <f t="shared" si="4"/>
        <v>0</v>
      </c>
      <c r="H51" s="350">
        <f t="shared" si="5"/>
        <v>0</v>
      </c>
      <c r="I51" s="238"/>
    </row>
    <row r="52" spans="1:9" ht="18.75">
      <c r="A52" s="6"/>
      <c r="B52" s="7"/>
      <c r="C52" s="7" t="s">
        <v>412</v>
      </c>
      <c r="D52" s="7" t="s">
        <v>379</v>
      </c>
      <c r="E52" s="245"/>
      <c r="F52" s="245"/>
      <c r="G52" s="245">
        <f t="shared" si="4"/>
        <v>0</v>
      </c>
      <c r="H52" s="350">
        <f t="shared" si="5"/>
        <v>0</v>
      </c>
      <c r="I52" s="238"/>
    </row>
    <row r="53" spans="1:9" ht="18.75">
      <c r="A53" s="6"/>
      <c r="B53" s="7"/>
      <c r="C53" s="7" t="s">
        <v>413</v>
      </c>
      <c r="D53" s="7" t="s">
        <v>5</v>
      </c>
      <c r="E53" s="245"/>
      <c r="F53" s="245"/>
      <c r="G53" s="245">
        <f t="shared" si="4"/>
        <v>0</v>
      </c>
      <c r="H53" s="350">
        <f t="shared" si="5"/>
        <v>0</v>
      </c>
      <c r="I53" s="238"/>
    </row>
    <row r="54" spans="1:9" ht="18.75">
      <c r="A54" s="6"/>
      <c r="B54" s="7"/>
      <c r="C54" s="7" t="s">
        <v>414</v>
      </c>
      <c r="D54" s="7" t="s">
        <v>381</v>
      </c>
      <c r="E54" s="245"/>
      <c r="F54" s="245"/>
      <c r="G54" s="245">
        <f t="shared" si="4"/>
        <v>0</v>
      </c>
      <c r="H54" s="350">
        <f t="shared" si="5"/>
        <v>0</v>
      </c>
      <c r="I54" s="238"/>
    </row>
    <row r="55" spans="1:9" ht="18.75">
      <c r="A55" s="6"/>
      <c r="B55" s="7" t="s">
        <v>415</v>
      </c>
      <c r="C55" s="24" t="s">
        <v>385</v>
      </c>
      <c r="D55" s="7"/>
      <c r="E55" s="245">
        <f>+E56</f>
        <v>0</v>
      </c>
      <c r="F55" s="245">
        <f>+F56</f>
        <v>0</v>
      </c>
      <c r="G55" s="245">
        <f t="shared" si="4"/>
        <v>0</v>
      </c>
      <c r="H55" s="350">
        <f t="shared" si="5"/>
        <v>0</v>
      </c>
      <c r="I55" s="238"/>
    </row>
    <row r="56" spans="1:9" ht="18.75">
      <c r="A56" s="6"/>
      <c r="B56" s="7"/>
      <c r="C56" s="7" t="s">
        <v>416</v>
      </c>
      <c r="D56" s="7" t="s">
        <v>382</v>
      </c>
      <c r="E56" s="245"/>
      <c r="F56" s="245"/>
      <c r="G56" s="245">
        <f t="shared" si="4"/>
        <v>0</v>
      </c>
      <c r="H56" s="350">
        <f t="shared" si="5"/>
        <v>0</v>
      </c>
      <c r="I56" s="238"/>
    </row>
    <row r="57" spans="1:9" ht="18.75">
      <c r="A57" s="6"/>
      <c r="B57" s="7"/>
      <c r="C57" s="7"/>
      <c r="D57" s="7"/>
      <c r="E57" s="247"/>
      <c r="F57" s="247"/>
      <c r="G57" s="247"/>
      <c r="H57" s="351"/>
      <c r="I57" s="240"/>
    </row>
    <row r="58" spans="1:9" ht="19.5" thickBot="1">
      <c r="A58" s="37"/>
      <c r="B58" s="38"/>
      <c r="C58" s="38"/>
      <c r="D58" s="38"/>
      <c r="E58" s="313"/>
      <c r="F58" s="313"/>
      <c r="G58" s="313"/>
      <c r="H58" s="352"/>
      <c r="I58" s="241"/>
    </row>
    <row r="59" spans="1:9" ht="19.5" thickBot="1">
      <c r="A59" s="39" t="s">
        <v>52</v>
      </c>
      <c r="B59" s="40"/>
      <c r="C59" s="40"/>
      <c r="D59" s="41"/>
      <c r="E59" s="314">
        <f>+E45+E29+E14</f>
        <v>3421</v>
      </c>
      <c r="F59" s="314">
        <f>+F45+F29+F14</f>
        <v>20425</v>
      </c>
      <c r="G59" s="314">
        <f>+G45+G29+G14</f>
        <v>-17004</v>
      </c>
      <c r="H59" s="353">
        <f>IF(E59=0,0,(F59/E59-1))</f>
        <v>4.9704764688687515</v>
      </c>
      <c r="I59" s="239"/>
    </row>
    <row r="60" spans="5:6" ht="19.5" thickTop="1">
      <c r="E60" s="23"/>
      <c r="F60" s="23"/>
    </row>
    <row r="61" spans="5:6" ht="18.75">
      <c r="E61" s="23"/>
      <c r="F61" s="335"/>
    </row>
    <row r="63" ht="18.75">
      <c r="F63" s="328"/>
    </row>
  </sheetData>
  <mergeCells count="5">
    <mergeCell ref="A1:I1"/>
    <mergeCell ref="A2:I2"/>
    <mergeCell ref="G7:H7"/>
    <mergeCell ref="C10:D10"/>
    <mergeCell ref="A4:I4"/>
  </mergeCells>
  <printOptions horizontalCentered="1" verticalCentered="1"/>
  <pageMargins left="0.3937007874015748" right="0.2755905511811024" top="0.31496062992125984" bottom="0.4330708661417323" header="0.35433070866141736" footer="0.2362204724409449"/>
  <pageSetup fitToHeight="1" fitToWidth="1" horizontalDpi="600" verticalDpi="600" orientation="landscape" scale="55" r:id="rId1"/>
  <headerFooter alignWithMargins="0"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zoomScale="50" zoomScaleNormal="5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79" sqref="A79"/>
    </sheetView>
  </sheetViews>
  <sheetFormatPr defaultColWidth="11.5546875" defaultRowHeight="18.75"/>
  <cols>
    <col min="1" max="1" width="9.5546875" style="0" customWidth="1"/>
    <col min="2" max="2" width="8.77734375" style="0" customWidth="1"/>
    <col min="3" max="3" width="10.77734375" style="0" customWidth="1"/>
    <col min="4" max="4" width="51.6640625" style="0" customWidth="1"/>
    <col min="5" max="5" width="10.77734375" style="0" customWidth="1"/>
    <col min="6" max="6" width="11.3359375" style="0" customWidth="1"/>
    <col min="7" max="11" width="10.77734375" style="0" customWidth="1"/>
  </cols>
  <sheetData>
    <row r="1" spans="1:12" ht="18.75">
      <c r="A1" s="439" t="str">
        <f>+'Obra Física "H"'!A1:I1</f>
        <v>UNIVERSIDAD AUTONOMA DE SINALOA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2" ht="18.75">
      <c r="A2" s="438" t="s">
        <v>516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4" spans="1:12" ht="28.5">
      <c r="A4" s="444" t="s">
        <v>492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6"/>
    </row>
    <row r="6" spans="1:4" ht="21">
      <c r="A6" s="2" t="s">
        <v>51</v>
      </c>
      <c r="B6" s="3"/>
      <c r="C6" s="4"/>
      <c r="D6" s="4"/>
    </row>
    <row r="7" spans="1:12" ht="18.75">
      <c r="A7" s="28" t="s">
        <v>515</v>
      </c>
      <c r="B7" s="27"/>
      <c r="C7" s="17"/>
      <c r="D7" s="17"/>
      <c r="E7" s="442" t="s">
        <v>514</v>
      </c>
      <c r="F7" s="443"/>
      <c r="G7" s="443"/>
      <c r="H7" s="443"/>
      <c r="I7" s="443"/>
      <c r="J7" s="443"/>
      <c r="K7" s="443"/>
      <c r="L7" s="453"/>
    </row>
    <row r="8" spans="1:12" ht="18.75">
      <c r="A8" s="42"/>
      <c r="B8" s="140"/>
      <c r="C8" s="141"/>
      <c r="D8" s="141"/>
      <c r="E8" s="142"/>
      <c r="F8" s="223"/>
      <c r="G8" s="223"/>
      <c r="H8" s="223"/>
      <c r="I8" s="223"/>
      <c r="J8" s="12"/>
      <c r="K8" s="12"/>
      <c r="L8" s="77"/>
    </row>
    <row r="9" spans="1:12" ht="18.75">
      <c r="A9" s="42" t="s">
        <v>50</v>
      </c>
      <c r="B9" s="30"/>
      <c r="C9" s="30"/>
      <c r="D9" s="30"/>
      <c r="E9" s="74"/>
      <c r="F9" s="74"/>
      <c r="G9" s="143"/>
      <c r="H9" s="143"/>
      <c r="I9" s="143"/>
      <c r="J9" s="143"/>
      <c r="K9" s="76"/>
      <c r="L9" s="73"/>
    </row>
    <row r="10" spans="1:12" ht="18.75">
      <c r="A10" s="167" t="s">
        <v>142</v>
      </c>
      <c r="B10" s="168" t="s">
        <v>143</v>
      </c>
      <c r="C10" s="436" t="s">
        <v>144</v>
      </c>
      <c r="D10" s="437"/>
      <c r="E10" s="221" t="s">
        <v>23</v>
      </c>
      <c r="F10" s="222" t="s">
        <v>37</v>
      </c>
      <c r="G10" s="222" t="s">
        <v>22</v>
      </c>
      <c r="H10" s="26" t="s">
        <v>13</v>
      </c>
      <c r="I10" s="222" t="s">
        <v>430</v>
      </c>
      <c r="J10" s="454" t="s">
        <v>300</v>
      </c>
      <c r="K10" s="431"/>
      <c r="L10" s="75" t="s">
        <v>184</v>
      </c>
    </row>
    <row r="11" spans="1:12" ht="18.75">
      <c r="A11" s="6"/>
      <c r="B11" s="7"/>
      <c r="C11" s="7"/>
      <c r="D11" s="7"/>
      <c r="E11" s="180"/>
      <c r="F11" s="181"/>
      <c r="G11" s="179"/>
      <c r="H11" s="179"/>
      <c r="I11" s="179"/>
      <c r="J11" s="179"/>
      <c r="K11" s="179"/>
      <c r="L11" s="179"/>
    </row>
    <row r="12" spans="1:12" ht="18.75">
      <c r="A12" s="6"/>
      <c r="B12" s="9" t="s">
        <v>442</v>
      </c>
      <c r="C12" s="9"/>
      <c r="D12" s="7"/>
      <c r="E12" s="33"/>
      <c r="F12" s="43"/>
      <c r="G12" s="25"/>
      <c r="H12" s="25"/>
      <c r="I12" s="25"/>
      <c r="J12" s="25"/>
      <c r="K12" s="25"/>
      <c r="L12" s="25"/>
    </row>
    <row r="13" spans="1:12" ht="18.75">
      <c r="A13" s="6">
        <v>4308</v>
      </c>
      <c r="B13" s="7">
        <v>2.1</v>
      </c>
      <c r="C13" s="174"/>
      <c r="D13" s="174" t="s">
        <v>23</v>
      </c>
      <c r="E13" s="292">
        <v>9226</v>
      </c>
      <c r="F13" s="293"/>
      <c r="G13" s="294"/>
      <c r="H13" s="294"/>
      <c r="I13" s="294"/>
      <c r="J13" s="294"/>
      <c r="K13" s="294"/>
      <c r="L13" s="295">
        <f>SUM(E13:K13)</f>
        <v>9226</v>
      </c>
    </row>
    <row r="14" spans="1:12" ht="18.75">
      <c r="A14" s="6">
        <v>4308</v>
      </c>
      <c r="B14" s="7">
        <v>2.2</v>
      </c>
      <c r="C14" s="7"/>
      <c r="D14" s="7" t="s">
        <v>37</v>
      </c>
      <c r="E14" s="296"/>
      <c r="F14" s="297"/>
      <c r="G14" s="294"/>
      <c r="H14" s="294"/>
      <c r="I14" s="294"/>
      <c r="J14" s="294"/>
      <c r="K14" s="294"/>
      <c r="L14" s="298">
        <f aca="true" t="shared" si="0" ref="L14:L21">SUM(E14:K14)</f>
        <v>0</v>
      </c>
    </row>
    <row r="15" spans="1:12" ht="18.75">
      <c r="A15" s="6">
        <v>4308</v>
      </c>
      <c r="B15" s="7">
        <v>2.3</v>
      </c>
      <c r="C15" s="7"/>
      <c r="D15" s="7" t="s">
        <v>22</v>
      </c>
      <c r="E15" s="296"/>
      <c r="F15" s="293"/>
      <c r="G15" s="298"/>
      <c r="H15" s="294"/>
      <c r="I15" s="294"/>
      <c r="J15" s="294"/>
      <c r="K15" s="294"/>
      <c r="L15" s="298">
        <f t="shared" si="0"/>
        <v>0</v>
      </c>
    </row>
    <row r="16" spans="1:12" ht="18.75">
      <c r="A16" s="6">
        <v>4308</v>
      </c>
      <c r="B16" s="7">
        <v>2.4</v>
      </c>
      <c r="C16" s="7"/>
      <c r="D16" s="7" t="s">
        <v>13</v>
      </c>
      <c r="E16" s="296"/>
      <c r="F16" s="293"/>
      <c r="G16" s="293"/>
      <c r="H16" s="298"/>
      <c r="I16" s="294"/>
      <c r="J16" s="294"/>
      <c r="K16" s="294"/>
      <c r="L16" s="298">
        <f t="shared" si="0"/>
        <v>0</v>
      </c>
    </row>
    <row r="17" spans="1:12" ht="18.75">
      <c r="A17" s="6"/>
      <c r="B17" s="7">
        <v>2.6</v>
      </c>
      <c r="C17" s="7"/>
      <c r="D17" s="7" t="s">
        <v>430</v>
      </c>
      <c r="E17" s="296"/>
      <c r="F17" s="293"/>
      <c r="G17" s="293"/>
      <c r="H17" s="293"/>
      <c r="I17" s="298">
        <v>11410</v>
      </c>
      <c r="J17" s="293"/>
      <c r="K17" s="294"/>
      <c r="L17" s="298">
        <f t="shared" si="0"/>
        <v>11410</v>
      </c>
    </row>
    <row r="18" spans="1:12" ht="18.75">
      <c r="A18" s="6"/>
      <c r="B18" s="7">
        <v>2.7</v>
      </c>
      <c r="C18" s="7"/>
      <c r="D18" s="7" t="s">
        <v>447</v>
      </c>
      <c r="E18" s="296"/>
      <c r="F18" s="293"/>
      <c r="G18" s="293"/>
      <c r="H18" s="293"/>
      <c r="I18" s="293"/>
      <c r="J18" s="298">
        <v>287568</v>
      </c>
      <c r="K18" s="293"/>
      <c r="L18" s="298">
        <f t="shared" si="0"/>
        <v>287568</v>
      </c>
    </row>
    <row r="19" spans="1:12" ht="18.75">
      <c r="A19" s="6"/>
      <c r="B19" s="7">
        <v>2.7</v>
      </c>
      <c r="C19" s="7"/>
      <c r="D19" s="7" t="s">
        <v>447</v>
      </c>
      <c r="E19" s="296"/>
      <c r="F19" s="293"/>
      <c r="G19" s="293"/>
      <c r="H19" s="293"/>
      <c r="I19" s="293"/>
      <c r="J19" s="293"/>
      <c r="K19" s="299">
        <v>28649</v>
      </c>
      <c r="L19" s="299">
        <f t="shared" si="0"/>
        <v>28649</v>
      </c>
    </row>
    <row r="20" spans="1:12" ht="19.5" thickBot="1">
      <c r="A20" s="6"/>
      <c r="B20" s="7"/>
      <c r="C20" s="7"/>
      <c r="D20" s="7"/>
      <c r="E20" s="300"/>
      <c r="F20" s="301"/>
      <c r="G20" s="301"/>
      <c r="H20" s="301"/>
      <c r="I20" s="301"/>
      <c r="J20" s="301"/>
      <c r="K20" s="301"/>
      <c r="L20" s="301"/>
    </row>
    <row r="21" spans="1:12" ht="20.25" thickBot="1" thickTop="1">
      <c r="A21" s="37"/>
      <c r="B21" s="227" t="s">
        <v>446</v>
      </c>
      <c r="C21" s="38"/>
      <c r="D21" s="194"/>
      <c r="E21" s="302">
        <f aca="true" t="shared" si="1" ref="E21:J21">SUM(E13:E19)</f>
        <v>9226</v>
      </c>
      <c r="F21" s="303">
        <f t="shared" si="1"/>
        <v>0</v>
      </c>
      <c r="G21" s="304">
        <f t="shared" si="1"/>
        <v>0</v>
      </c>
      <c r="H21" s="304">
        <f t="shared" si="1"/>
        <v>0</v>
      </c>
      <c r="I21" s="304">
        <f t="shared" si="1"/>
        <v>11410</v>
      </c>
      <c r="J21" s="304">
        <f t="shared" si="1"/>
        <v>287568</v>
      </c>
      <c r="K21" s="304">
        <f>SUM(K13:K19)</f>
        <v>28649</v>
      </c>
      <c r="L21" s="304">
        <f t="shared" si="0"/>
        <v>336853</v>
      </c>
    </row>
    <row r="22" spans="1:12" ht="18.75">
      <c r="A22" s="6"/>
      <c r="B22" s="193"/>
      <c r="C22" s="193"/>
      <c r="D22" s="7"/>
      <c r="E22" s="296"/>
      <c r="F22" s="293"/>
      <c r="G22" s="293"/>
      <c r="H22" s="293"/>
      <c r="I22" s="293"/>
      <c r="J22" s="293"/>
      <c r="K22" s="293"/>
      <c r="L22" s="293"/>
    </row>
    <row r="23" spans="1:12" ht="18.75">
      <c r="A23" s="6"/>
      <c r="B23" s="9" t="s">
        <v>445</v>
      </c>
      <c r="C23" s="7"/>
      <c r="D23" s="7"/>
      <c r="E23" s="296"/>
      <c r="F23" s="293"/>
      <c r="G23" s="293"/>
      <c r="H23" s="293"/>
      <c r="I23" s="293"/>
      <c r="J23" s="293"/>
      <c r="K23" s="293"/>
      <c r="L23" s="293"/>
    </row>
    <row r="24" spans="1:12" ht="18.75">
      <c r="A24" s="6"/>
      <c r="B24" s="7"/>
      <c r="C24" s="7"/>
      <c r="D24" s="7"/>
      <c r="E24" s="296"/>
      <c r="F24" s="293"/>
      <c r="G24" s="293"/>
      <c r="H24" s="293"/>
      <c r="I24" s="293"/>
      <c r="J24" s="293"/>
      <c r="K24" s="293"/>
      <c r="L24" s="293"/>
    </row>
    <row r="25" spans="1:12" ht="18.75">
      <c r="A25" s="6"/>
      <c r="B25" s="7">
        <v>2</v>
      </c>
      <c r="C25" s="9" t="s">
        <v>41</v>
      </c>
      <c r="D25" s="7"/>
      <c r="E25" s="305"/>
      <c r="F25" s="297"/>
      <c r="G25" s="298"/>
      <c r="H25" s="298"/>
      <c r="I25" s="298"/>
      <c r="J25" s="298"/>
      <c r="K25" s="298"/>
      <c r="L25" s="298"/>
    </row>
    <row r="26" spans="1:12" ht="18.75">
      <c r="A26" s="6"/>
      <c r="B26" s="7"/>
      <c r="C26" s="9"/>
      <c r="D26" s="7"/>
      <c r="E26" s="305"/>
      <c r="F26" s="297"/>
      <c r="G26" s="298"/>
      <c r="H26" s="298"/>
      <c r="I26" s="298"/>
      <c r="J26" s="298"/>
      <c r="K26" s="298"/>
      <c r="L26" s="298"/>
    </row>
    <row r="27" spans="1:12" ht="18.75">
      <c r="A27" s="6"/>
      <c r="B27" s="7"/>
      <c r="C27" s="96" t="s">
        <v>38</v>
      </c>
      <c r="D27" s="7"/>
      <c r="E27" s="305"/>
      <c r="F27" s="297"/>
      <c r="G27" s="298"/>
      <c r="H27" s="298"/>
      <c r="I27" s="298"/>
      <c r="J27" s="298"/>
      <c r="K27" s="298"/>
      <c r="L27" s="298">
        <f aca="true" t="shared" si="2" ref="L27:L39">SUM(E27:K27)</f>
        <v>0</v>
      </c>
    </row>
    <row r="28" spans="1:12" ht="18.75">
      <c r="A28" s="6"/>
      <c r="B28" s="7"/>
      <c r="C28" s="9"/>
      <c r="D28" s="7"/>
      <c r="E28" s="305"/>
      <c r="F28" s="297"/>
      <c r="G28" s="298"/>
      <c r="H28" s="298"/>
      <c r="I28" s="298"/>
      <c r="J28" s="298"/>
      <c r="K28" s="298"/>
      <c r="L28" s="298"/>
    </row>
    <row r="29" spans="1:12" ht="18.75">
      <c r="A29" s="6"/>
      <c r="B29" s="7"/>
      <c r="C29" s="7" t="s">
        <v>55</v>
      </c>
      <c r="D29" s="7"/>
      <c r="E29" s="305">
        <f>SUM(E30:E39)</f>
        <v>1790</v>
      </c>
      <c r="F29" s="297">
        <f aca="true" t="shared" si="3" ref="F29:K29">SUM(F30:F39)</f>
        <v>971</v>
      </c>
      <c r="G29" s="298">
        <f t="shared" si="3"/>
        <v>0</v>
      </c>
      <c r="H29" s="298">
        <f t="shared" si="3"/>
        <v>0</v>
      </c>
      <c r="I29" s="298">
        <f t="shared" si="3"/>
        <v>0</v>
      </c>
      <c r="J29" s="298">
        <f t="shared" si="3"/>
        <v>2424</v>
      </c>
      <c r="K29" s="298">
        <f t="shared" si="3"/>
        <v>0</v>
      </c>
      <c r="L29" s="298">
        <f t="shared" si="2"/>
        <v>5185</v>
      </c>
    </row>
    <row r="30" spans="1:12" ht="18.75">
      <c r="A30" s="6"/>
      <c r="B30" s="7"/>
      <c r="C30" s="7"/>
      <c r="D30" s="7" t="s">
        <v>441</v>
      </c>
      <c r="E30" s="305">
        <v>985</v>
      </c>
      <c r="F30" s="297">
        <v>406</v>
      </c>
      <c r="G30" s="298"/>
      <c r="H30" s="298"/>
      <c r="I30" s="298"/>
      <c r="J30" s="298">
        <v>326</v>
      </c>
      <c r="K30" s="298"/>
      <c r="L30" s="298">
        <f t="shared" si="2"/>
        <v>1717</v>
      </c>
    </row>
    <row r="31" spans="1:12" ht="18.75">
      <c r="A31" s="6"/>
      <c r="B31" s="7"/>
      <c r="C31" s="7"/>
      <c r="D31" s="7" t="s">
        <v>195</v>
      </c>
      <c r="E31" s="305"/>
      <c r="F31" s="297"/>
      <c r="G31" s="298"/>
      <c r="H31" s="298"/>
      <c r="I31" s="298"/>
      <c r="J31" s="298"/>
      <c r="K31" s="298"/>
      <c r="L31" s="298">
        <f t="shared" si="2"/>
        <v>0</v>
      </c>
    </row>
    <row r="32" spans="1:12" ht="18.75">
      <c r="A32" s="6"/>
      <c r="B32" s="7"/>
      <c r="C32" s="7"/>
      <c r="D32" s="7" t="s">
        <v>196</v>
      </c>
      <c r="E32" s="305">
        <v>500</v>
      </c>
      <c r="F32" s="297">
        <v>164</v>
      </c>
      <c r="G32" s="298"/>
      <c r="H32" s="298"/>
      <c r="I32" s="298"/>
      <c r="J32" s="298">
        <v>184</v>
      </c>
      <c r="K32" s="298"/>
      <c r="L32" s="298">
        <f t="shared" si="2"/>
        <v>848</v>
      </c>
    </row>
    <row r="33" spans="1:12" ht="18.75">
      <c r="A33" s="6"/>
      <c r="B33" s="7"/>
      <c r="C33" s="7"/>
      <c r="D33" s="7" t="s">
        <v>454</v>
      </c>
      <c r="E33" s="305">
        <v>282</v>
      </c>
      <c r="F33" s="297">
        <v>168</v>
      </c>
      <c r="G33" s="298"/>
      <c r="H33" s="298"/>
      <c r="I33" s="298"/>
      <c r="J33" s="298">
        <v>96</v>
      </c>
      <c r="K33" s="298"/>
      <c r="L33" s="298">
        <f t="shared" si="2"/>
        <v>546</v>
      </c>
    </row>
    <row r="34" spans="1:12" ht="18.75">
      <c r="A34" s="6"/>
      <c r="B34" s="7"/>
      <c r="C34" s="7"/>
      <c r="D34" s="7" t="s">
        <v>197</v>
      </c>
      <c r="E34" s="305">
        <v>23</v>
      </c>
      <c r="F34" s="297">
        <v>216</v>
      </c>
      <c r="G34" s="298"/>
      <c r="H34" s="298"/>
      <c r="I34" s="298"/>
      <c r="J34" s="298">
        <v>690</v>
      </c>
      <c r="K34" s="298"/>
      <c r="L34" s="298">
        <f t="shared" si="2"/>
        <v>929</v>
      </c>
    </row>
    <row r="35" spans="1:12" ht="18.75">
      <c r="A35" s="6"/>
      <c r="B35" s="7"/>
      <c r="C35" s="7"/>
      <c r="D35" s="7" t="s">
        <v>198</v>
      </c>
      <c r="E35" s="305"/>
      <c r="F35" s="297"/>
      <c r="G35" s="298"/>
      <c r="H35" s="298"/>
      <c r="I35" s="298"/>
      <c r="J35" s="298">
        <v>1112</v>
      </c>
      <c r="K35" s="298"/>
      <c r="L35" s="298">
        <f t="shared" si="2"/>
        <v>1112</v>
      </c>
    </row>
    <row r="36" spans="1:12" ht="18.75">
      <c r="A36" s="6"/>
      <c r="B36" s="7"/>
      <c r="C36" s="7"/>
      <c r="D36" s="7" t="s">
        <v>455</v>
      </c>
      <c r="E36" s="305"/>
      <c r="F36" s="297">
        <v>17</v>
      </c>
      <c r="G36" s="298"/>
      <c r="H36" s="298"/>
      <c r="I36" s="298"/>
      <c r="J36" s="298">
        <v>16</v>
      </c>
      <c r="K36" s="298"/>
      <c r="L36" s="298">
        <f t="shared" si="2"/>
        <v>33</v>
      </c>
    </row>
    <row r="37" spans="1:12" ht="18.75">
      <c r="A37" s="6"/>
      <c r="B37" s="7"/>
      <c r="C37" s="7"/>
      <c r="D37" s="7" t="s">
        <v>199</v>
      </c>
      <c r="E37" s="305"/>
      <c r="F37" s="297"/>
      <c r="G37" s="298"/>
      <c r="H37" s="298"/>
      <c r="I37" s="298"/>
      <c r="J37" s="298"/>
      <c r="K37" s="298"/>
      <c r="L37" s="298">
        <f t="shared" si="2"/>
        <v>0</v>
      </c>
    </row>
    <row r="38" spans="1:12" ht="18.75">
      <c r="A38" s="6"/>
      <c r="B38" s="7"/>
      <c r="C38" s="7"/>
      <c r="D38" s="7" t="s">
        <v>200</v>
      </c>
      <c r="E38" s="305"/>
      <c r="F38" s="297"/>
      <c r="G38" s="298"/>
      <c r="H38" s="298"/>
      <c r="I38" s="298"/>
      <c r="J38" s="298"/>
      <c r="K38" s="298"/>
      <c r="L38" s="298">
        <f t="shared" si="2"/>
        <v>0</v>
      </c>
    </row>
    <row r="39" spans="1:12" ht="18.75">
      <c r="A39" s="6"/>
      <c r="B39" s="7"/>
      <c r="C39" s="7"/>
      <c r="D39" s="7" t="s">
        <v>500</v>
      </c>
      <c r="E39" s="305"/>
      <c r="F39" s="297"/>
      <c r="G39" s="298"/>
      <c r="H39" s="298"/>
      <c r="I39" s="298"/>
      <c r="J39" s="298"/>
      <c r="K39" s="298"/>
      <c r="L39" s="298">
        <f t="shared" si="2"/>
        <v>0</v>
      </c>
    </row>
    <row r="40" spans="1:12" ht="18.75">
      <c r="A40" s="6"/>
      <c r="B40" s="7"/>
      <c r="C40" s="7"/>
      <c r="D40" s="7"/>
      <c r="E40" s="305"/>
      <c r="F40" s="297"/>
      <c r="G40" s="298"/>
      <c r="H40" s="298"/>
      <c r="I40" s="298"/>
      <c r="J40" s="298"/>
      <c r="K40" s="298"/>
      <c r="L40" s="298"/>
    </row>
    <row r="41" spans="1:12" ht="18.75">
      <c r="A41" s="6"/>
      <c r="B41" s="7"/>
      <c r="C41" s="7" t="s">
        <v>42</v>
      </c>
      <c r="D41" s="7"/>
      <c r="E41" s="305">
        <f>SUM(E42:E54)</f>
        <v>2158</v>
      </c>
      <c r="F41" s="297">
        <f aca="true" t="shared" si="4" ref="F41:K41">SUM(F42:F54)</f>
        <v>4803</v>
      </c>
      <c r="G41" s="298">
        <f t="shared" si="4"/>
        <v>0</v>
      </c>
      <c r="H41" s="298">
        <f t="shared" si="4"/>
        <v>0</v>
      </c>
      <c r="I41" s="298">
        <f t="shared" si="4"/>
        <v>367</v>
      </c>
      <c r="J41" s="298">
        <f t="shared" si="4"/>
        <v>9162</v>
      </c>
      <c r="K41" s="298">
        <f t="shared" si="4"/>
        <v>0</v>
      </c>
      <c r="L41" s="298">
        <f>SUM(E41:K41)</f>
        <v>16490</v>
      </c>
    </row>
    <row r="42" spans="1:12" ht="18.75">
      <c r="A42" s="6"/>
      <c r="B42" s="7"/>
      <c r="C42" s="7"/>
      <c r="D42" s="7" t="s">
        <v>201</v>
      </c>
      <c r="E42" s="305">
        <v>47</v>
      </c>
      <c r="F42" s="297">
        <v>352</v>
      </c>
      <c r="G42" s="298"/>
      <c r="H42" s="298"/>
      <c r="I42" s="298"/>
      <c r="J42" s="298">
        <v>449</v>
      </c>
      <c r="K42" s="298"/>
      <c r="L42" s="298">
        <f aca="true" t="shared" si="5" ref="L42:L54">SUM(E42:K42)</f>
        <v>848</v>
      </c>
    </row>
    <row r="43" spans="1:12" ht="18.75">
      <c r="A43" s="6"/>
      <c r="B43" s="7"/>
      <c r="C43" s="7"/>
      <c r="D43" s="7" t="s">
        <v>202</v>
      </c>
      <c r="E43" s="305"/>
      <c r="F43" s="297">
        <v>8</v>
      </c>
      <c r="G43" s="298"/>
      <c r="H43" s="298"/>
      <c r="I43" s="298"/>
      <c r="J43" s="298"/>
      <c r="K43" s="298"/>
      <c r="L43" s="298">
        <f t="shared" si="5"/>
        <v>8</v>
      </c>
    </row>
    <row r="44" spans="1:12" ht="18.75">
      <c r="A44" s="6"/>
      <c r="B44" s="7"/>
      <c r="C44" s="7"/>
      <c r="D44" s="7" t="s">
        <v>448</v>
      </c>
      <c r="E44" s="305">
        <v>1</v>
      </c>
      <c r="F44" s="297">
        <v>2033</v>
      </c>
      <c r="G44" s="298"/>
      <c r="H44" s="298"/>
      <c r="I44" s="298">
        <v>334</v>
      </c>
      <c r="J44" s="298">
        <v>5065</v>
      </c>
      <c r="K44" s="298"/>
      <c r="L44" s="298">
        <f t="shared" si="5"/>
        <v>7433</v>
      </c>
    </row>
    <row r="45" spans="1:12" ht="18.75">
      <c r="A45" s="6"/>
      <c r="B45" s="7"/>
      <c r="C45" s="7"/>
      <c r="D45" s="7" t="s">
        <v>449</v>
      </c>
      <c r="E45" s="305">
        <v>1767</v>
      </c>
      <c r="F45" s="297">
        <v>1203</v>
      </c>
      <c r="G45" s="298"/>
      <c r="H45" s="298"/>
      <c r="I45" s="298"/>
      <c r="J45" s="298">
        <v>887</v>
      </c>
      <c r="K45" s="298"/>
      <c r="L45" s="298">
        <f t="shared" si="5"/>
        <v>3857</v>
      </c>
    </row>
    <row r="46" spans="1:12" ht="18.75">
      <c r="A46" s="6"/>
      <c r="B46" s="7"/>
      <c r="C46" s="7"/>
      <c r="D46" s="7" t="s">
        <v>450</v>
      </c>
      <c r="E46" s="305">
        <v>12</v>
      </c>
      <c r="F46" s="297">
        <v>533</v>
      </c>
      <c r="G46" s="298"/>
      <c r="H46" s="298"/>
      <c r="I46" s="298"/>
      <c r="J46" s="298">
        <v>653</v>
      </c>
      <c r="K46" s="298"/>
      <c r="L46" s="298">
        <f t="shared" si="5"/>
        <v>1198</v>
      </c>
    </row>
    <row r="47" spans="1:12" ht="18.75">
      <c r="A47" s="6"/>
      <c r="B47" s="7"/>
      <c r="C47" s="7"/>
      <c r="D47" s="7" t="s">
        <v>205</v>
      </c>
      <c r="E47" s="305"/>
      <c r="F47" s="297">
        <v>10</v>
      </c>
      <c r="G47" s="298"/>
      <c r="H47" s="298"/>
      <c r="I47" s="298"/>
      <c r="J47" s="298"/>
      <c r="K47" s="298"/>
      <c r="L47" s="298">
        <f t="shared" si="5"/>
        <v>10</v>
      </c>
    </row>
    <row r="48" spans="1:12" ht="18.75">
      <c r="A48" s="6"/>
      <c r="B48" s="7"/>
      <c r="C48" s="7"/>
      <c r="D48" s="7" t="s">
        <v>451</v>
      </c>
      <c r="E48" s="305">
        <v>159</v>
      </c>
      <c r="F48" s="297">
        <v>327</v>
      </c>
      <c r="G48" s="298"/>
      <c r="H48" s="298"/>
      <c r="I48" s="298"/>
      <c r="J48" s="298">
        <v>186</v>
      </c>
      <c r="K48" s="298"/>
      <c r="L48" s="298">
        <f t="shared" si="5"/>
        <v>672</v>
      </c>
    </row>
    <row r="49" spans="1:12" ht="18.75">
      <c r="A49" s="6"/>
      <c r="B49" s="7"/>
      <c r="C49" s="7"/>
      <c r="D49" s="7" t="s">
        <v>206</v>
      </c>
      <c r="E49" s="305"/>
      <c r="F49" s="297">
        <v>58</v>
      </c>
      <c r="G49" s="298"/>
      <c r="H49" s="298"/>
      <c r="I49" s="298"/>
      <c r="J49" s="298">
        <v>87</v>
      </c>
      <c r="K49" s="298"/>
      <c r="L49" s="298">
        <f t="shared" si="5"/>
        <v>145</v>
      </c>
    </row>
    <row r="50" spans="1:12" ht="18.75">
      <c r="A50" s="6"/>
      <c r="B50" s="7"/>
      <c r="C50" s="7"/>
      <c r="D50" s="7" t="s">
        <v>207</v>
      </c>
      <c r="E50" s="305"/>
      <c r="F50" s="297"/>
      <c r="G50" s="298"/>
      <c r="H50" s="298"/>
      <c r="I50" s="298"/>
      <c r="J50" s="298"/>
      <c r="K50" s="298"/>
      <c r="L50" s="298">
        <f t="shared" si="5"/>
        <v>0</v>
      </c>
    </row>
    <row r="51" spans="1:12" ht="18.75">
      <c r="A51" s="6"/>
      <c r="B51" s="7"/>
      <c r="C51" s="7"/>
      <c r="D51" s="7" t="s">
        <v>452</v>
      </c>
      <c r="E51" s="305"/>
      <c r="F51" s="297"/>
      <c r="G51" s="298"/>
      <c r="H51" s="298"/>
      <c r="I51" s="298"/>
      <c r="J51" s="298"/>
      <c r="K51" s="298"/>
      <c r="L51" s="298">
        <f t="shared" si="5"/>
        <v>0</v>
      </c>
    </row>
    <row r="52" spans="1:12" ht="18.75">
      <c r="A52" s="6"/>
      <c r="B52" s="7"/>
      <c r="C52" s="7"/>
      <c r="D52" s="7" t="s">
        <v>453</v>
      </c>
      <c r="E52" s="305">
        <v>134</v>
      </c>
      <c r="F52" s="297">
        <v>157</v>
      </c>
      <c r="G52" s="298"/>
      <c r="H52" s="298"/>
      <c r="I52" s="298">
        <v>33</v>
      </c>
      <c r="J52" s="298">
        <v>561</v>
      </c>
      <c r="K52" s="298"/>
      <c r="L52" s="298">
        <f t="shared" si="5"/>
        <v>885</v>
      </c>
    </row>
    <row r="53" spans="1:12" ht="18.75">
      <c r="A53" s="6"/>
      <c r="B53" s="7"/>
      <c r="C53" s="7"/>
      <c r="D53" s="7" t="s">
        <v>209</v>
      </c>
      <c r="E53" s="305"/>
      <c r="F53" s="297"/>
      <c r="G53" s="298"/>
      <c r="H53" s="298"/>
      <c r="I53" s="298"/>
      <c r="J53" s="298"/>
      <c r="K53" s="298"/>
      <c r="L53" s="298">
        <f t="shared" si="5"/>
        <v>0</v>
      </c>
    </row>
    <row r="54" spans="1:12" ht="18.75">
      <c r="A54" s="6"/>
      <c r="B54" s="7"/>
      <c r="C54" s="7"/>
      <c r="D54" s="7" t="s">
        <v>501</v>
      </c>
      <c r="E54" s="305">
        <v>38</v>
      </c>
      <c r="F54" s="297">
        <v>122</v>
      </c>
      <c r="G54" s="298"/>
      <c r="H54" s="298"/>
      <c r="I54" s="298"/>
      <c r="J54" s="298">
        <v>1274</v>
      </c>
      <c r="K54" s="298"/>
      <c r="L54" s="298">
        <f t="shared" si="5"/>
        <v>1434</v>
      </c>
    </row>
    <row r="55" spans="1:12" ht="18.75">
      <c r="A55" s="6"/>
      <c r="B55" s="7"/>
      <c r="C55" s="7"/>
      <c r="D55" s="7" t="s">
        <v>497</v>
      </c>
      <c r="E55" s="305"/>
      <c r="F55" s="297"/>
      <c r="G55" s="298"/>
      <c r="H55" s="298"/>
      <c r="I55" s="298"/>
      <c r="J55" s="298"/>
      <c r="K55" s="298"/>
      <c r="L55" s="298"/>
    </row>
    <row r="56" spans="1:12" ht="18.75">
      <c r="A56" s="6"/>
      <c r="B56" s="7"/>
      <c r="C56" s="7"/>
      <c r="D56" s="7"/>
      <c r="E56" s="305"/>
      <c r="F56" s="297"/>
      <c r="G56" s="298"/>
      <c r="H56" s="298"/>
      <c r="I56" s="298"/>
      <c r="J56" s="298"/>
      <c r="K56" s="298"/>
      <c r="L56" s="298"/>
    </row>
    <row r="57" spans="1:12" ht="18.75">
      <c r="A57" s="6"/>
      <c r="B57" s="7"/>
      <c r="C57" s="7" t="s">
        <v>120</v>
      </c>
      <c r="D57" s="7"/>
      <c r="E57" s="305">
        <f>SUM(E58:E66)+E68</f>
        <v>2994</v>
      </c>
      <c r="F57" s="297">
        <f aca="true" t="shared" si="6" ref="F57:L57">SUM(F58:F66)+F68</f>
        <v>13674</v>
      </c>
      <c r="G57" s="298">
        <f t="shared" si="6"/>
        <v>0</v>
      </c>
      <c r="H57" s="298">
        <f t="shared" si="6"/>
        <v>0</v>
      </c>
      <c r="I57" s="298">
        <f t="shared" si="6"/>
        <v>0</v>
      </c>
      <c r="J57" s="298">
        <f t="shared" si="6"/>
        <v>4608</v>
      </c>
      <c r="K57" s="298">
        <f t="shared" si="6"/>
        <v>0</v>
      </c>
      <c r="L57" s="298">
        <f t="shared" si="6"/>
        <v>21276</v>
      </c>
    </row>
    <row r="58" spans="1:12" ht="18.75">
      <c r="A58" s="6"/>
      <c r="B58" s="7"/>
      <c r="C58" s="24"/>
      <c r="D58" s="7" t="s">
        <v>456</v>
      </c>
      <c r="E58" s="305">
        <v>566</v>
      </c>
      <c r="F58" s="297">
        <v>2956</v>
      </c>
      <c r="G58" s="298"/>
      <c r="H58" s="298"/>
      <c r="I58" s="298"/>
      <c r="J58" s="298">
        <v>2765</v>
      </c>
      <c r="K58" s="298"/>
      <c r="L58" s="298">
        <f aca="true" t="shared" si="7" ref="L58:L69">SUM(E58:K58)</f>
        <v>6287</v>
      </c>
    </row>
    <row r="59" spans="1:12" ht="18.75">
      <c r="A59" s="6"/>
      <c r="B59" s="7"/>
      <c r="C59" s="24"/>
      <c r="D59" s="7" t="s">
        <v>457</v>
      </c>
      <c r="E59" s="305"/>
      <c r="F59" s="297"/>
      <c r="G59" s="298"/>
      <c r="H59" s="298"/>
      <c r="I59" s="298"/>
      <c r="J59" s="298">
        <v>15</v>
      </c>
      <c r="K59" s="298"/>
      <c r="L59" s="298">
        <f t="shared" si="7"/>
        <v>15</v>
      </c>
    </row>
    <row r="60" spans="1:12" ht="18.75">
      <c r="A60" s="6"/>
      <c r="B60" s="7"/>
      <c r="C60" s="24"/>
      <c r="D60" s="7" t="s">
        <v>71</v>
      </c>
      <c r="E60" s="305"/>
      <c r="F60" s="297"/>
      <c r="G60" s="298"/>
      <c r="H60" s="298"/>
      <c r="I60" s="298"/>
      <c r="J60" s="298">
        <v>150</v>
      </c>
      <c r="K60" s="298"/>
      <c r="L60" s="298">
        <f t="shared" si="7"/>
        <v>150</v>
      </c>
    </row>
    <row r="61" spans="1:12" ht="18.75">
      <c r="A61" s="6"/>
      <c r="B61" s="7"/>
      <c r="C61" s="24"/>
      <c r="D61" s="7" t="s">
        <v>212</v>
      </c>
      <c r="E61" s="305">
        <v>284</v>
      </c>
      <c r="F61" s="297">
        <v>6633</v>
      </c>
      <c r="G61" s="298"/>
      <c r="H61" s="298"/>
      <c r="I61" s="298"/>
      <c r="J61" s="298">
        <v>589</v>
      </c>
      <c r="K61" s="298"/>
      <c r="L61" s="298">
        <f t="shared" si="7"/>
        <v>7506</v>
      </c>
    </row>
    <row r="62" spans="1:12" ht="18.75">
      <c r="A62" s="6"/>
      <c r="B62" s="7"/>
      <c r="C62" s="24"/>
      <c r="D62" s="7" t="s">
        <v>72</v>
      </c>
      <c r="E62" s="305"/>
      <c r="F62" s="297"/>
      <c r="G62" s="298"/>
      <c r="H62" s="298"/>
      <c r="I62" s="298"/>
      <c r="J62" s="298"/>
      <c r="K62" s="298"/>
      <c r="L62" s="298">
        <f t="shared" si="7"/>
        <v>0</v>
      </c>
    </row>
    <row r="63" spans="1:12" ht="18.75">
      <c r="A63" s="6"/>
      <c r="B63" s="7"/>
      <c r="C63" s="24"/>
      <c r="D63" s="7" t="s">
        <v>458</v>
      </c>
      <c r="E63" s="305"/>
      <c r="F63" s="297"/>
      <c r="G63" s="298"/>
      <c r="H63" s="298"/>
      <c r="I63" s="298"/>
      <c r="J63" s="298"/>
      <c r="K63" s="298"/>
      <c r="L63" s="298">
        <f t="shared" si="7"/>
        <v>0</v>
      </c>
    </row>
    <row r="64" spans="1:12" ht="18.75">
      <c r="A64" s="6"/>
      <c r="B64" s="7"/>
      <c r="C64" s="24"/>
      <c r="D64" s="7" t="s">
        <v>214</v>
      </c>
      <c r="E64" s="305"/>
      <c r="F64" s="297"/>
      <c r="G64" s="298"/>
      <c r="H64" s="298"/>
      <c r="I64" s="298"/>
      <c r="J64" s="298"/>
      <c r="K64" s="298"/>
      <c r="L64" s="298">
        <f t="shared" si="7"/>
        <v>0</v>
      </c>
    </row>
    <row r="65" spans="1:12" ht="18.75">
      <c r="A65" s="6"/>
      <c r="B65" s="7"/>
      <c r="C65" s="24"/>
      <c r="D65" s="7" t="s">
        <v>215</v>
      </c>
      <c r="E65" s="305"/>
      <c r="F65" s="297">
        <v>1232</v>
      </c>
      <c r="G65" s="298"/>
      <c r="H65" s="298"/>
      <c r="I65" s="298"/>
      <c r="J65" s="298">
        <v>2</v>
      </c>
      <c r="K65" s="298"/>
      <c r="L65" s="298">
        <f t="shared" si="7"/>
        <v>1234</v>
      </c>
    </row>
    <row r="66" spans="1:12" ht="18.75">
      <c r="A66" s="6"/>
      <c r="B66" s="7"/>
      <c r="C66" s="24"/>
      <c r="D66" s="7" t="s">
        <v>216</v>
      </c>
      <c r="E66" s="305">
        <v>2144</v>
      </c>
      <c r="F66" s="297">
        <v>2853</v>
      </c>
      <c r="G66" s="298"/>
      <c r="H66" s="298"/>
      <c r="I66" s="298"/>
      <c r="J66" s="298">
        <v>1087</v>
      </c>
      <c r="K66" s="298"/>
      <c r="L66" s="298">
        <f t="shared" si="7"/>
        <v>6084</v>
      </c>
    </row>
    <row r="67" spans="1:12" ht="18.75">
      <c r="A67" s="6"/>
      <c r="B67" s="7"/>
      <c r="C67" s="24"/>
      <c r="D67" s="7"/>
      <c r="E67" s="305"/>
      <c r="F67" s="297"/>
      <c r="G67" s="298"/>
      <c r="H67" s="298"/>
      <c r="I67" s="298"/>
      <c r="J67" s="298"/>
      <c r="K67" s="298"/>
      <c r="L67" s="298"/>
    </row>
    <row r="68" spans="1:12" ht="18.75">
      <c r="A68" s="6"/>
      <c r="B68" s="7"/>
      <c r="C68" s="24" t="s">
        <v>346</v>
      </c>
      <c r="D68" s="7"/>
      <c r="E68" s="305">
        <f>+E69</f>
        <v>0</v>
      </c>
      <c r="F68" s="297">
        <f aca="true" t="shared" si="8" ref="F68:K68">+F69</f>
        <v>0</v>
      </c>
      <c r="G68" s="298">
        <f t="shared" si="8"/>
        <v>0</v>
      </c>
      <c r="H68" s="298">
        <f t="shared" si="8"/>
        <v>0</v>
      </c>
      <c r="I68" s="298">
        <f t="shared" si="8"/>
        <v>0</v>
      </c>
      <c r="J68" s="298">
        <f t="shared" si="8"/>
        <v>0</v>
      </c>
      <c r="K68" s="298">
        <f t="shared" si="8"/>
        <v>0</v>
      </c>
      <c r="L68" s="298">
        <f t="shared" si="7"/>
        <v>0</v>
      </c>
    </row>
    <row r="69" spans="1:12" ht="18.75">
      <c r="A69" s="6"/>
      <c r="B69" s="7"/>
      <c r="C69" s="24"/>
      <c r="D69" s="7" t="s">
        <v>73</v>
      </c>
      <c r="E69" s="305"/>
      <c r="F69" s="297"/>
      <c r="G69" s="298"/>
      <c r="H69" s="298"/>
      <c r="I69" s="298"/>
      <c r="J69" s="298"/>
      <c r="K69" s="298"/>
      <c r="L69" s="298">
        <f t="shared" si="7"/>
        <v>0</v>
      </c>
    </row>
    <row r="70" spans="1:12" ht="18.75">
      <c r="A70" s="6"/>
      <c r="B70" s="7"/>
      <c r="C70" s="24"/>
      <c r="D70" s="7"/>
      <c r="E70" s="305"/>
      <c r="F70" s="297"/>
      <c r="G70" s="298"/>
      <c r="H70" s="298"/>
      <c r="I70" s="298"/>
      <c r="J70" s="298"/>
      <c r="K70" s="298"/>
      <c r="L70" s="298"/>
    </row>
    <row r="71" spans="1:12" ht="18.75">
      <c r="A71" s="6"/>
      <c r="B71" s="7"/>
      <c r="C71" s="7" t="s">
        <v>460</v>
      </c>
      <c r="E71" s="305">
        <f>+E72+E74+E81</f>
        <v>0</v>
      </c>
      <c r="F71" s="297">
        <f aca="true" t="shared" si="9" ref="F71:K71">+F72+F74+F81</f>
        <v>0</v>
      </c>
      <c r="G71" s="298">
        <f t="shared" si="9"/>
        <v>0</v>
      </c>
      <c r="H71" s="298">
        <f t="shared" si="9"/>
        <v>0</v>
      </c>
      <c r="I71" s="298">
        <f t="shared" si="9"/>
        <v>30375</v>
      </c>
      <c r="J71" s="298">
        <f t="shared" si="9"/>
        <v>31925</v>
      </c>
      <c r="K71" s="298">
        <f t="shared" si="9"/>
        <v>0</v>
      </c>
      <c r="L71" s="298">
        <f aca="true" t="shared" si="10" ref="L71:L82">SUM(E71:K71)</f>
        <v>62300</v>
      </c>
    </row>
    <row r="72" spans="1:12" ht="18.75">
      <c r="A72" s="6"/>
      <c r="B72" s="7"/>
      <c r="C72" t="s">
        <v>502</v>
      </c>
      <c r="E72" s="305">
        <f>+E73</f>
        <v>0</v>
      </c>
      <c r="F72" s="297">
        <f aca="true" t="shared" si="11" ref="F72:K72">+F73</f>
        <v>0</v>
      </c>
      <c r="G72" s="298">
        <f t="shared" si="11"/>
        <v>0</v>
      </c>
      <c r="H72" s="298">
        <f t="shared" si="11"/>
        <v>0</v>
      </c>
      <c r="I72" s="298">
        <f t="shared" si="11"/>
        <v>30375</v>
      </c>
      <c r="J72" s="298">
        <f t="shared" si="11"/>
        <v>31925</v>
      </c>
      <c r="K72" s="298">
        <f t="shared" si="11"/>
        <v>0</v>
      </c>
      <c r="L72" s="298">
        <f t="shared" si="10"/>
        <v>62300</v>
      </c>
    </row>
    <row r="73" spans="1:13" ht="18.75">
      <c r="A73" s="6"/>
      <c r="B73" s="7"/>
      <c r="D73" t="s">
        <v>506</v>
      </c>
      <c r="E73" s="305"/>
      <c r="F73" s="297"/>
      <c r="G73" s="298"/>
      <c r="H73" s="298"/>
      <c r="I73" s="245">
        <v>30375</v>
      </c>
      <c r="J73" s="298">
        <v>31925</v>
      </c>
      <c r="K73" s="298"/>
      <c r="L73" s="298">
        <f t="shared" si="10"/>
        <v>62300</v>
      </c>
      <c r="M73" s="328"/>
    </row>
    <row r="74" spans="1:12" ht="18.75">
      <c r="A74" s="6"/>
      <c r="B74" s="7"/>
      <c r="C74" t="s">
        <v>384</v>
      </c>
      <c r="E74" s="305">
        <f>SUM(E75:E80)</f>
        <v>0</v>
      </c>
      <c r="F74" s="297">
        <f aca="true" t="shared" si="12" ref="F74:K74">SUM(F75:F80)</f>
        <v>0</v>
      </c>
      <c r="G74" s="298">
        <f t="shared" si="12"/>
        <v>0</v>
      </c>
      <c r="H74" s="298">
        <f t="shared" si="12"/>
        <v>0</v>
      </c>
      <c r="I74" s="298">
        <f t="shared" si="12"/>
        <v>0</v>
      </c>
      <c r="J74" s="298">
        <f t="shared" si="12"/>
        <v>0</v>
      </c>
      <c r="K74" s="298">
        <f t="shared" si="12"/>
        <v>0</v>
      </c>
      <c r="L74" s="298">
        <f t="shared" si="10"/>
        <v>0</v>
      </c>
    </row>
    <row r="75" spans="1:12" ht="18.75">
      <c r="A75" s="6"/>
      <c r="B75" s="7"/>
      <c r="C75" s="7"/>
      <c r="D75" s="7" t="s">
        <v>2</v>
      </c>
      <c r="E75" s="305"/>
      <c r="F75" s="297"/>
      <c r="G75" s="298"/>
      <c r="H75" s="298"/>
      <c r="I75" s="298"/>
      <c r="J75" s="298"/>
      <c r="K75" s="298"/>
      <c r="L75" s="298">
        <f t="shared" si="10"/>
        <v>0</v>
      </c>
    </row>
    <row r="76" spans="1:12" ht="18.75">
      <c r="A76" s="6"/>
      <c r="B76" s="7"/>
      <c r="C76" s="7"/>
      <c r="D76" s="7" t="s">
        <v>3</v>
      </c>
      <c r="E76" s="305"/>
      <c r="F76" s="297"/>
      <c r="G76" s="298"/>
      <c r="H76" s="298"/>
      <c r="I76" s="298"/>
      <c r="J76" s="298"/>
      <c r="K76" s="298"/>
      <c r="L76" s="298">
        <f t="shared" si="10"/>
        <v>0</v>
      </c>
    </row>
    <row r="77" spans="1:12" ht="18.75">
      <c r="A77" s="6"/>
      <c r="B77" s="7"/>
      <c r="C77" s="7"/>
      <c r="D77" s="7" t="s">
        <v>4</v>
      </c>
      <c r="E77" s="305"/>
      <c r="F77" s="297"/>
      <c r="G77" s="298"/>
      <c r="H77" s="298"/>
      <c r="I77" s="298"/>
      <c r="J77" s="298"/>
      <c r="K77" s="298"/>
      <c r="L77" s="298">
        <f t="shared" si="10"/>
        <v>0</v>
      </c>
    </row>
    <row r="78" spans="1:12" ht="18.75">
      <c r="A78" s="6"/>
      <c r="B78" s="7"/>
      <c r="C78" s="7"/>
      <c r="D78" s="7" t="s">
        <v>379</v>
      </c>
      <c r="E78" s="305"/>
      <c r="F78" s="297"/>
      <c r="G78" s="298"/>
      <c r="H78" s="298"/>
      <c r="I78" s="298"/>
      <c r="J78" s="298"/>
      <c r="K78" s="298"/>
      <c r="L78" s="298">
        <f t="shared" si="10"/>
        <v>0</v>
      </c>
    </row>
    <row r="79" spans="1:12" ht="18.75">
      <c r="A79" s="6"/>
      <c r="B79" s="7"/>
      <c r="C79" s="7"/>
      <c r="D79" s="7" t="s">
        <v>5</v>
      </c>
      <c r="E79" s="305"/>
      <c r="F79" s="297"/>
      <c r="G79" s="298"/>
      <c r="H79" s="298"/>
      <c r="I79" s="298"/>
      <c r="J79" s="298"/>
      <c r="K79" s="298"/>
      <c r="L79" s="298">
        <f t="shared" si="10"/>
        <v>0</v>
      </c>
    </row>
    <row r="80" spans="1:12" ht="18.75">
      <c r="A80" s="6"/>
      <c r="B80" s="7"/>
      <c r="C80" s="7"/>
      <c r="D80" s="7" t="s">
        <v>381</v>
      </c>
      <c r="E80" s="305"/>
      <c r="F80" s="297"/>
      <c r="G80" s="298"/>
      <c r="H80" s="298"/>
      <c r="I80" s="298"/>
      <c r="J80" s="298"/>
      <c r="K80" s="298"/>
      <c r="L80" s="298">
        <f t="shared" si="10"/>
        <v>0</v>
      </c>
    </row>
    <row r="81" spans="1:12" ht="18.75">
      <c r="A81" s="6"/>
      <c r="B81" s="7"/>
      <c r="C81" s="24" t="s">
        <v>385</v>
      </c>
      <c r="D81" s="7"/>
      <c r="E81" s="305">
        <f>+E82</f>
        <v>0</v>
      </c>
      <c r="F81" s="297">
        <f aca="true" t="shared" si="13" ref="F81:K81">+F82</f>
        <v>0</v>
      </c>
      <c r="G81" s="298">
        <f t="shared" si="13"/>
        <v>0</v>
      </c>
      <c r="H81" s="298">
        <f t="shared" si="13"/>
        <v>0</v>
      </c>
      <c r="I81" s="298">
        <f t="shared" si="13"/>
        <v>0</v>
      </c>
      <c r="J81" s="298">
        <f t="shared" si="13"/>
        <v>0</v>
      </c>
      <c r="K81" s="298">
        <f t="shared" si="13"/>
        <v>0</v>
      </c>
      <c r="L81" s="298">
        <f t="shared" si="10"/>
        <v>0</v>
      </c>
    </row>
    <row r="82" spans="1:12" ht="18.75">
      <c r="A82" s="6"/>
      <c r="B82" s="7"/>
      <c r="C82" s="24"/>
      <c r="D82" s="7" t="s">
        <v>386</v>
      </c>
      <c r="E82" s="305"/>
      <c r="F82" s="297"/>
      <c r="G82" s="298"/>
      <c r="H82" s="298"/>
      <c r="I82" s="298"/>
      <c r="J82" s="298"/>
      <c r="K82" s="298"/>
      <c r="L82" s="298">
        <f t="shared" si="10"/>
        <v>0</v>
      </c>
    </row>
    <row r="83" spans="1:12" ht="18.75">
      <c r="A83" s="6"/>
      <c r="B83" s="7"/>
      <c r="C83" s="24"/>
      <c r="D83" s="7"/>
      <c r="E83" s="306"/>
      <c r="F83" s="307"/>
      <c r="G83" s="308"/>
      <c r="H83" s="308"/>
      <c r="I83" s="308"/>
      <c r="J83" s="308"/>
      <c r="K83" s="308"/>
      <c r="L83" s="308"/>
    </row>
    <row r="84" spans="1:12" ht="19.5" thickBot="1">
      <c r="A84" s="6"/>
      <c r="B84" s="7"/>
      <c r="C84" s="9"/>
      <c r="D84" s="7"/>
      <c r="E84" s="309"/>
      <c r="F84" s="310"/>
      <c r="G84" s="311"/>
      <c r="H84" s="311"/>
      <c r="I84" s="311"/>
      <c r="J84" s="311"/>
      <c r="K84" s="311"/>
      <c r="L84" s="311"/>
    </row>
    <row r="85" spans="1:12" ht="19.5" thickTop="1">
      <c r="A85" s="6"/>
      <c r="B85" s="9" t="s">
        <v>444</v>
      </c>
      <c r="C85" s="9"/>
      <c r="D85" s="7"/>
      <c r="E85" s="305">
        <f>+E71+E57+E29+E41+E27</f>
        <v>6942</v>
      </c>
      <c r="F85" s="297">
        <f aca="true" t="shared" si="14" ref="F85:L85">+F71+F57+F29+F41+F27</f>
        <v>19448</v>
      </c>
      <c r="G85" s="298">
        <f t="shared" si="14"/>
        <v>0</v>
      </c>
      <c r="H85" s="298">
        <f t="shared" si="14"/>
        <v>0</v>
      </c>
      <c r="I85" s="298">
        <f t="shared" si="14"/>
        <v>30742</v>
      </c>
      <c r="J85" s="298">
        <f t="shared" si="14"/>
        <v>48119</v>
      </c>
      <c r="K85" s="298">
        <f t="shared" si="14"/>
        <v>0</v>
      </c>
      <c r="L85" s="298">
        <f t="shared" si="14"/>
        <v>105251</v>
      </c>
    </row>
    <row r="86" spans="1:12" ht="19.5" thickBot="1">
      <c r="A86" s="6"/>
      <c r="B86" s="7"/>
      <c r="C86" s="9"/>
      <c r="D86" s="7"/>
      <c r="E86" s="309"/>
      <c r="F86" s="310"/>
      <c r="G86" s="311"/>
      <c r="H86" s="311"/>
      <c r="I86" s="311"/>
      <c r="J86" s="311"/>
      <c r="K86" s="311"/>
      <c r="L86" s="311"/>
    </row>
    <row r="87" spans="5:12" ht="19.5" thickTop="1">
      <c r="E87" s="252"/>
      <c r="F87" s="252"/>
      <c r="G87" s="252"/>
      <c r="H87" s="252"/>
      <c r="I87" s="252"/>
      <c r="J87" s="252"/>
      <c r="K87" s="252"/>
      <c r="L87" s="252"/>
    </row>
    <row r="88" spans="1:12" ht="18.75">
      <c r="A88" s="449" t="s">
        <v>462</v>
      </c>
      <c r="B88" s="450"/>
      <c r="C88" s="450"/>
      <c r="D88" s="213" t="s">
        <v>54</v>
      </c>
      <c r="E88" s="312">
        <f aca="true" t="shared" si="15" ref="E88:L88">+E21-E85</f>
        <v>2284</v>
      </c>
      <c r="F88" s="312">
        <f t="shared" si="15"/>
        <v>-19448</v>
      </c>
      <c r="G88" s="312">
        <f t="shared" si="15"/>
        <v>0</v>
      </c>
      <c r="H88" s="312">
        <f t="shared" si="15"/>
        <v>0</v>
      </c>
      <c r="I88" s="312">
        <f t="shared" si="15"/>
        <v>-19332</v>
      </c>
      <c r="J88" s="312">
        <f t="shared" si="15"/>
        <v>239449</v>
      </c>
      <c r="K88" s="312">
        <f t="shared" si="15"/>
        <v>28649</v>
      </c>
      <c r="L88" s="312">
        <f t="shared" si="15"/>
        <v>231602</v>
      </c>
    </row>
    <row r="89" spans="1:12" ht="18.75">
      <c r="A89" s="451"/>
      <c r="B89" s="452"/>
      <c r="C89" s="452"/>
      <c r="D89" s="228" t="s">
        <v>461</v>
      </c>
      <c r="E89" s="373">
        <f>IF(E21=0,0,(E85/E21-1))</f>
        <v>-0.2475612399739866</v>
      </c>
      <c r="F89" s="373">
        <f aca="true" t="shared" si="16" ref="F89:L89">IF(F21=0,0,(F85/F21-1))</f>
        <v>0</v>
      </c>
      <c r="G89" s="373">
        <f t="shared" si="16"/>
        <v>0</v>
      </c>
      <c r="H89" s="373">
        <f t="shared" si="16"/>
        <v>0</v>
      </c>
      <c r="I89" s="373">
        <f t="shared" si="16"/>
        <v>1.6943032427695006</v>
      </c>
      <c r="J89" s="373">
        <f t="shared" si="16"/>
        <v>-0.832669142602793</v>
      </c>
      <c r="K89" s="373">
        <f t="shared" si="16"/>
        <v>-1</v>
      </c>
      <c r="L89" s="373">
        <f t="shared" si="16"/>
        <v>-0.6875461996776042</v>
      </c>
    </row>
    <row r="90" spans="1:12" ht="18.75">
      <c r="A90" s="212" t="s">
        <v>443</v>
      </c>
      <c r="B90" s="226"/>
      <c r="C90" s="226"/>
      <c r="D90" s="226"/>
      <c r="E90" s="236"/>
      <c r="F90" s="236"/>
      <c r="G90" s="236"/>
      <c r="H90" s="236"/>
      <c r="I90" s="236"/>
      <c r="J90" s="236"/>
      <c r="K90" s="236"/>
      <c r="L90" s="236"/>
    </row>
  </sheetData>
  <mergeCells count="7">
    <mergeCell ref="A4:L4"/>
    <mergeCell ref="A2:L2"/>
    <mergeCell ref="A1:L1"/>
    <mergeCell ref="A88:C89"/>
    <mergeCell ref="E7:L7"/>
    <mergeCell ref="C10:D10"/>
    <mergeCell ref="J10:K10"/>
  </mergeCells>
  <printOptions horizontalCentered="1" verticalCentered="1"/>
  <pageMargins left="0.1968503937007874" right="0.2755905511811024" top="0.2362204724409449" bottom="0.34" header="0.2755905511811024" footer="0.17"/>
  <pageSetup fitToHeight="1" fitToWidth="1" horizontalDpi="600" verticalDpi="600" orientation="portrait" scale="48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SEP0199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gsaenz</dc:creator>
  <cp:keywords/>
  <dc:description/>
  <cp:lastModifiedBy>LUPITA</cp:lastModifiedBy>
  <cp:lastPrinted>2006-06-10T23:59:01Z</cp:lastPrinted>
  <dcterms:created xsi:type="dcterms:W3CDTF">1999-03-15T20:38:11Z</dcterms:created>
  <dcterms:modified xsi:type="dcterms:W3CDTF">2008-11-28T21:28:46Z</dcterms:modified>
  <cp:category/>
  <cp:version/>
  <cp:contentType/>
  <cp:contentStatus/>
</cp:coreProperties>
</file>